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codeName="ThisWorkbook" hidePivotFieldList="1"/>
  <xr:revisionPtr revIDLastSave="0" documentId="13_ncr:1_{4A210A60-A006-4E0D-96BF-C808A65F4BBD}" xr6:coauthVersionLast="45" xr6:coauthVersionMax="45" xr10:uidLastSave="{00000000-0000-0000-0000-000000000000}"/>
  <bookViews>
    <workbookView xWindow="20370" yWindow="-120" windowWidth="19440" windowHeight="15600" activeTab="1" xr2:uid="{00000000-000D-0000-FFFF-FFFF00000000}"/>
  </bookViews>
  <sheets>
    <sheet name="資料來源" sheetId="7" r:id="rId1"/>
    <sheet name="看板" sheetId="8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" i="7" l="1"/>
  <c r="H2" i="7"/>
  <c r="D5" i="7"/>
  <c r="D4" i="7"/>
  <c r="D2" i="7"/>
  <c r="D3" i="7"/>
  <c r="D6" i="7"/>
  <c r="H3" i="7"/>
  <c r="H4" i="7"/>
  <c r="H5" i="7"/>
  <c r="H6" i="7"/>
  <c r="H7" i="7"/>
  <c r="K3" i="7"/>
  <c r="L4" i="7"/>
  <c r="M4" i="7"/>
  <c r="N4" i="7"/>
  <c r="K4" i="7"/>
  <c r="K5" i="7"/>
  <c r="K6" i="7"/>
  <c r="K2" i="7"/>
  <c r="D7" i="7"/>
  <c r="C7" i="7"/>
  <c r="G7" i="7"/>
  <c r="F7" i="7"/>
  <c r="B9" i="7"/>
  <c r="B11" i="7"/>
  <c r="B10" i="7"/>
  <c r="J7" i="7"/>
  <c r="E7" i="7"/>
  <c r="B7" i="7"/>
  <c r="B13" i="7"/>
  <c r="C13" i="7"/>
  <c r="B12" i="7"/>
  <c r="C12" i="7"/>
  <c r="V7" i="7"/>
  <c r="B26" i="7"/>
  <c r="C26" i="7"/>
  <c r="R7" i="7"/>
  <c r="B22" i="7"/>
  <c r="C22" i="7"/>
  <c r="N7" i="7"/>
  <c r="B18" i="7"/>
  <c r="C18" i="7"/>
  <c r="U7" i="7"/>
  <c r="B25" i="7"/>
  <c r="C25" i="7"/>
  <c r="Q7" i="7"/>
  <c r="B21" i="7"/>
  <c r="C21" i="7"/>
  <c r="M7" i="7"/>
  <c r="B17" i="7"/>
  <c r="C17" i="7"/>
  <c r="L7" i="7"/>
  <c r="B16" i="7"/>
  <c r="C16" i="7"/>
  <c r="T7" i="7"/>
  <c r="B24" i="7"/>
  <c r="C24" i="7"/>
  <c r="P7" i="7"/>
  <c r="B20" i="7"/>
  <c r="C20" i="7"/>
  <c r="W7" i="7"/>
  <c r="B27" i="7"/>
  <c r="C27" i="7"/>
  <c r="S7" i="7"/>
  <c r="B23" i="7"/>
  <c r="C23" i="7"/>
  <c r="O7" i="7"/>
  <c r="B19" i="7"/>
  <c r="C19" i="7"/>
  <c r="B14" i="7"/>
  <c r="C14" i="7"/>
</calcChain>
</file>

<file path=xl/sharedStrings.xml><?xml version="1.0" encoding="utf-8"?>
<sst xmlns="http://schemas.openxmlformats.org/spreadsheetml/2006/main" count="41" uniqueCount="36">
  <si>
    <t>今天的日期是：</t>
    <phoneticPr fontId="3" type="noConversion"/>
  </si>
  <si>
    <t>銀行</t>
    <phoneticPr fontId="3" type="noConversion"/>
  </si>
  <si>
    <t>授信</t>
    <phoneticPr fontId="3" type="noConversion"/>
  </si>
  <si>
    <t>已佔用</t>
    <phoneticPr fontId="3" type="noConversion"/>
  </si>
  <si>
    <t>工行</t>
    <phoneticPr fontId="3" type="noConversion"/>
  </si>
  <si>
    <t>農行</t>
    <phoneticPr fontId="3" type="noConversion"/>
  </si>
  <si>
    <t>中行</t>
    <phoneticPr fontId="3" type="noConversion"/>
  </si>
  <si>
    <t>建行</t>
    <phoneticPr fontId="3" type="noConversion"/>
  </si>
  <si>
    <t>招行</t>
    <phoneticPr fontId="3" type="noConversion"/>
  </si>
  <si>
    <t>綜合利率</t>
    <phoneticPr fontId="3" type="noConversion"/>
  </si>
  <si>
    <t/>
  </si>
  <si>
    <t>合計</t>
    <phoneticPr fontId="3" type="noConversion"/>
  </si>
  <si>
    <t>銀行家數</t>
    <phoneticPr fontId="3" type="noConversion"/>
  </si>
  <si>
    <t>貸款筆數</t>
    <phoneticPr fontId="3" type="noConversion"/>
  </si>
  <si>
    <t>筆數</t>
    <phoneticPr fontId="3" type="noConversion"/>
  </si>
  <si>
    <t>貸款總額</t>
    <phoneticPr fontId="3" type="noConversion"/>
  </si>
  <si>
    <t>流動資金</t>
    <phoneticPr fontId="3" type="noConversion"/>
  </si>
  <si>
    <t>貿易融資</t>
    <phoneticPr fontId="3" type="noConversion"/>
  </si>
  <si>
    <t>流貸佔比</t>
    <phoneticPr fontId="3" type="noConversion"/>
  </si>
  <si>
    <t>貿易容易佔比</t>
    <phoneticPr fontId="3" type="noConversion"/>
  </si>
  <si>
    <t>總佔比</t>
    <phoneticPr fontId="3" type="noConversion"/>
  </si>
  <si>
    <t>1月</t>
    <phoneticPr fontId="3" type="noConversion"/>
  </si>
  <si>
    <t>2月</t>
    <phoneticPr fontId="3" type="noConversion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</si>
  <si>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</si>
  <si>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</si>
  <si>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</si>
  <si>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</si>
  <si>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</si>
  <si>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</si>
  <si>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</si>
  <si>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</si>
  <si>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</si>
  <si>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</si>
  <si>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利息支出</t>
    <phoneticPr fontId="3" type="noConversion"/>
  </si>
  <si>
    <t>本月利息</t>
    <phoneticPr fontId="3" type="noConversion"/>
  </si>
  <si>
    <t>未佔用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</si>
</sst>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¥&quot;* #,##0.00_ ;_ &quot;¥&quot;* \-#,##0.00_ ;_ &quot;¥&quot;* &quot;-&quot;??_ ;_ @_ "/>
    <numFmt numFmtId="43" formatCode="_ * #,##0.00_ ;_ * \-#,##0.00_ ;_ * &quot;-&quot;??_ ;_ @_ "/>
    <numFmt numFmtId="164" formatCode="0_);[Red]\(0\)"/>
    <numFmt numFmtId="165" formatCode="0.00_ "/>
    <numFmt numFmtId="166" formatCode="#,##0.00_ "/>
    <numFmt numFmtId="167" formatCode="0.0000%"/>
  </numFmts>
  <fonts count="5">
    <font>
      <sz val="11"/>
      <color theme="1"/>
      <name val="Calibri"/>
      <family val="2"/>
      <scheme val="minor"/>
    </font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Calibri"/>
      <family val="3"/>
      <charset val="134"/>
      <scheme val="minor"/>
    </font>
    <font>
      <sz val="11"/>
      <color theme="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10" fontId="0" fillId="0" borderId="0" xfId="0" applyNumberFormat="1"/>
    <xf numFmtId="44" fontId="0" fillId="0" borderId="0" xfId="0" applyNumberFormat="1"/>
    <xf numFmtId="9" fontId="0" fillId="0" borderId="0" xfId="0" applyNumberFormat="1"/>
    <xf numFmtId="0" fontId="0" fillId="2" borderId="0" xfId="0" applyFill="1"/>
    <xf numFmtId="165" fontId="0" fillId="0" borderId="0" xfId="0" applyNumberFormat="1"/>
    <xf numFmtId="0" fontId="0" fillId="0" borderId="1" xfId="0" applyBorder="1"/>
    <xf numFmtId="166" fontId="0" fillId="0" borderId="0" xfId="0" applyNumberFormat="1"/>
    <xf numFmtId="0" fontId="0" fillId="0" borderId="0" xfId="0" applyFill="1"/>
    <xf numFmtId="167" fontId="0" fillId="0" borderId="0" xfId="0" applyNumberFormat="1"/>
    <xf numFmtId="165" fontId="0" fillId="0" borderId="1" xfId="0" applyNumberFormat="1" applyBorder="1"/>
    <xf numFmtId="0" fontId="0" fillId="0" borderId="0" xfId="0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FF0000"/>
      <color rgb="FF43A9F9"/>
      <color rgb="FF16D1B4"/>
      <color rgb="FF2769B8"/>
      <color rgb="FFDD483D"/>
      <color rgb="FF4DFCFC"/>
      <color rgb="FF69E0DA"/>
      <color rgb="FF050C38"/>
      <color rgb="FF0D2043"/>
      <color rgb="FF1533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r>
              <a:rPr lang="zh-CN" altLang="en-US" sz="1100">
                <a:solidFill>
                  <a:schemeClr val="bg1">
                    <a:lumMod val="95000"/>
                  </a:schemeClr>
                </a:solidFill>
              </a:rPr>
              <a:t>流貸</a:t>
            </a:r>
            <a:r>
              <a:rPr lang="zh-CN" sz="1100">
                <a:solidFill>
                  <a:schemeClr val="bg1">
                    <a:lumMod val="95000"/>
                  </a:schemeClr>
                </a:solidFill>
              </a:rPr>
              <a:t>佔比</a:t>
            </a:r>
          </a:p>
        </c:rich>
      </c:tx>
      <c:layout>
        <c:manualLayout>
          <c:xMode val="edge"/>
          <c:yMode val="edge"/>
          <c:x val="0.25243084051113301"/>
          <c:y val="0.75876997623817799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3582766439909"/>
          <c:y val="2.0703933747410799E-4"/>
          <c:w val="0.76562358276644005"/>
          <c:h val="0.69904761904761903"/>
        </c:manualLayout>
      </c:layout>
      <c:doughnutChart>
        <c:varyColors val="1"/>
        <c:ser>
          <c:idx val="0"/>
          <c:order val="0"/>
          <c:tx>
            <c:strRef>
              <c:f>資料來源!$A$12</c:f>
              <c:strCache>
                <c:ptCount val="1"/>
                <c:pt idx="0">
                  <c:v>流貸佔比</c:v>
                </c:pt>
              </c:strCache>
            </c:strRef>
          </c:tx>
          <c:dPt>
            <c:idx val="0"/>
            <c:bubble3D val="0"/>
            <c:spPr>
              <a:solidFill>
                <a:srgbClr val="2769B8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A9-4172-83A0-1C5C600E1D7C}"/>
              </c:ext>
            </c:extLst>
          </c:dPt>
          <c:dPt>
            <c:idx val="1"/>
            <c:bubble3D val="0"/>
            <c:spPr>
              <a:solidFill>
                <a:srgbClr val="2769B8">
                  <a:alpha val="3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A9-4172-83A0-1C5C600E1D7C}"/>
              </c:ext>
            </c:extLst>
          </c:dPt>
          <c:dLbls>
            <c:dLbl>
              <c:idx val="0"/>
              <c:layout>
                <c:manualLayout>
                  <c:x val="-0.1522801004448926"/>
                  <c:y val="0.17605058533354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141459590278498"/>
                      <c:h val="0.2531411698537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AA9-4172-83A0-1C5C600E1D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9-4172-83A0-1C5C600E1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資料來源!$B$12:$C$12</c:f>
              <c:numCache>
                <c:formatCode>0.00%</c:formatCode>
                <c:ptCount val="2"/>
                <c:pt idx="0" formatCode="0%">
                  <c:v>0.12903225806451613</c:v>
                </c:pt>
                <c:pt idx="1">
                  <c:v>0.87096774193548387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A9-4172-83A0-1C5C600E1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7D1B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微軟雅黑" pitchFamily="34" charset="-122"/>
                    <a:ea typeface="微軟雅黑" pitchFamily="34" charset="-122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資料來源!$A$16:$A$27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資料來源!$C$16:$C$27</c:f>
              <c:numCache>
                <c:formatCode>0.00_ </c:formatCode>
                <c:ptCount val="12"/>
                <c:pt idx="0">
                  <c:v>78.211584000000002</c:v>
                </c:pt>
                <c:pt idx="1">
                  <c:v>68.065415999999985</c:v>
                </c:pt>
                <c:pt idx="2">
                  <c:v>79.622706999999991</c:v>
                </c:pt>
                <c:pt idx="3">
                  <c:v>72.634028000000001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B-4CEE-B91A-0764785664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7442048"/>
        <c:axId val="307444736"/>
      </c:barChart>
      <c:catAx>
        <c:axId val="307442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漢儀旗黑-55S" panose="00020600040101010101" pitchFamily="18" charset="-122"/>
                <a:ea typeface="漢儀旗黑-55S" panose="00020600040101010101" pitchFamily="18" charset="-122"/>
                <a:cs typeface="+mn-cs"/>
              </a:defRPr>
            </a:pPr>
            <a:endParaRPr lang="en-US"/>
          </a:p>
        </c:txPr>
        <c:crossAx val="307444736"/>
        <c:crosses val="autoZero"/>
        <c:auto val="1"/>
        <c:lblAlgn val="ctr"/>
        <c:lblOffset val="100"/>
        <c:noMultiLvlLbl val="0"/>
      </c:catAx>
      <c:valAx>
        <c:axId val="307444736"/>
        <c:scaling>
          <c:orientation val="minMax"/>
        </c:scaling>
        <c:delete val="1"/>
        <c:axPos val="t"/>
        <c:numFmt formatCode="0.00_ " sourceLinked="1"/>
        <c:majorTickMark val="none"/>
        <c:minorTickMark val="none"/>
        <c:tickLblPos val="nextTo"/>
        <c:crossAx val="30744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73457650813845"/>
          <c:y val="6.1249911328651485E-2"/>
          <c:w val="0.70432460620675108"/>
          <c:h val="0.578015889905653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資料來源!$E$1</c:f>
              <c:strCache>
                <c:ptCount val="1"/>
                <c:pt idx="0">
                  <c:v>已佔用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資料來源!$E$2:$E$6</c:f>
              <c:numCache>
                <c:formatCode>General</c:formatCode>
                <c:ptCount val="5"/>
                <c:pt idx="0">
                  <c:v>6000</c:v>
                </c:pt>
                <c:pt idx="1">
                  <c:v>5000</c:v>
                </c:pt>
                <c:pt idx="2">
                  <c:v>0</c:v>
                </c:pt>
                <c:pt idx="3">
                  <c:v>8000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6-4EA7-88B4-2EE6811E3216}"/>
            </c:ext>
          </c:extLst>
        </c:ser>
        <c:ser>
          <c:idx val="1"/>
          <c:order val="1"/>
          <c:tx>
            <c:strRef>
              <c:f>資料來源!$H$1</c:f>
              <c:strCache>
                <c:ptCount val="1"/>
                <c:pt idx="0">
                  <c:v>未佔用</c:v>
                </c:pt>
              </c:strCache>
            </c:strRef>
          </c:tx>
          <c:spPr>
            <a:noFill/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資料來源!$H$2:$H$6</c:f>
              <c:numCache>
                <c:formatCode>General</c:formatCode>
                <c:ptCount val="5"/>
                <c:pt idx="0">
                  <c:v>34000</c:v>
                </c:pt>
                <c:pt idx="1">
                  <c:v>20000</c:v>
                </c:pt>
                <c:pt idx="2">
                  <c:v>30000</c:v>
                </c:pt>
                <c:pt idx="3">
                  <c:v>32000</c:v>
                </c:pt>
                <c:pt idx="4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6-4EA7-88B4-2EE6811E3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8556544"/>
        <c:axId val="308558080"/>
      </c:barChart>
      <c:catAx>
        <c:axId val="30855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8558080"/>
        <c:crosses val="autoZero"/>
        <c:auto val="1"/>
        <c:lblAlgn val="ctr"/>
        <c:lblOffset val="100"/>
        <c:noMultiLvlLbl val="0"/>
      </c:catAx>
      <c:valAx>
        <c:axId val="308558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 sz="800"/>
            </a:pPr>
            <a:endParaRPr lang="en-US"/>
          </a:p>
        </c:txPr>
        <c:crossAx val="30855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34018410920804"/>
          <c:y val="0.74605979995743776"/>
          <c:w val="0.51931926193584654"/>
          <c:h val="9.1778037880400093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/>
          </a:solidFill>
          <a:latin typeface="微軟雅黑" panose="020B0503020204020204" pitchFamily="34" charset="-122"/>
          <a:ea typeface="微軟雅黑" panose="020B0503020204020204" pitchFamily="34" charset="-122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r>
              <a:rPr lang="zh-CN" altLang="en-US" sz="1100">
                <a:solidFill>
                  <a:schemeClr val="bg1">
                    <a:lumMod val="95000"/>
                  </a:schemeClr>
                </a:solidFill>
              </a:rPr>
              <a:t>貿易融資</a:t>
            </a:r>
            <a:r>
              <a:rPr lang="zh-CN" sz="1100">
                <a:solidFill>
                  <a:schemeClr val="bg1">
                    <a:lumMod val="95000"/>
                  </a:schemeClr>
                </a:solidFill>
              </a:rPr>
              <a:t>佔比</a:t>
            </a:r>
          </a:p>
        </c:rich>
      </c:tx>
      <c:layout>
        <c:manualLayout>
          <c:xMode val="edge"/>
          <c:yMode val="edge"/>
          <c:x val="0.27840474486143801"/>
          <c:y val="0.7276190476190480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3582766439909"/>
          <c:y val="2.0703933747410799E-4"/>
          <c:w val="0.76562358276644005"/>
          <c:h val="0.6990476190476190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769B8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13-4E82-8557-2C6BA16A8C76}"/>
              </c:ext>
            </c:extLst>
          </c:dPt>
          <c:dPt>
            <c:idx val="1"/>
            <c:bubble3D val="0"/>
            <c:spPr>
              <a:solidFill>
                <a:srgbClr val="2769B8">
                  <a:alpha val="3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13-4E82-8557-2C6BA16A8C76}"/>
              </c:ext>
            </c:extLst>
          </c:dPt>
          <c:dLbls>
            <c:dLbl>
              <c:idx val="0"/>
              <c:layout>
                <c:manualLayout>
                  <c:x val="-0.12221233264659567"/>
                  <c:y val="0.212944965874108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>
                          <a:lumMod val="95000"/>
                        </a:schemeClr>
                      </a:solidFill>
                      <a:latin typeface="微軟雅黑" panose="020B0503020204020204" pitchFamily="34" charset="-122"/>
                      <a:ea typeface="微軟雅黑" panose="020B0503020204020204" pitchFamily="34" charset="-122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3-4E82-8557-2C6BA16A8C7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3-4E82-8557-2C6BA16A8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資料來源!$B$13:$C$13</c:f>
              <c:numCache>
                <c:formatCode>0.00%</c:formatCode>
                <c:ptCount val="2"/>
                <c:pt idx="0" formatCode="0%">
                  <c:v>2.5806451612903226E-2</c:v>
                </c:pt>
                <c:pt idx="1">
                  <c:v>0.97419354838709682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13-4E82-8557-2C6BA16A8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r>
              <a:rPr lang="zh-CN" altLang="en-US" sz="1100">
                <a:solidFill>
                  <a:schemeClr val="bg1">
                    <a:lumMod val="95000"/>
                  </a:schemeClr>
                </a:solidFill>
              </a:rPr>
              <a:t>總貸款</a:t>
            </a:r>
            <a:r>
              <a:rPr lang="zh-CN" sz="1100">
                <a:solidFill>
                  <a:schemeClr val="bg1">
                    <a:lumMod val="95000"/>
                  </a:schemeClr>
                </a:solidFill>
              </a:rPr>
              <a:t>佔比</a:t>
            </a:r>
          </a:p>
        </c:rich>
      </c:tx>
      <c:layout>
        <c:manualLayout>
          <c:xMode val="edge"/>
          <c:yMode val="edge"/>
          <c:x val="0.27840474486143801"/>
          <c:y val="0.7276190476190480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3582766439909"/>
          <c:y val="2.0703933747410799E-4"/>
          <c:w val="0.76562358276644005"/>
          <c:h val="0.6990476190476190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769B8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75-44C0-8A3D-0413C734C2EF}"/>
              </c:ext>
            </c:extLst>
          </c:dPt>
          <c:dPt>
            <c:idx val="1"/>
            <c:bubble3D val="0"/>
            <c:spPr>
              <a:solidFill>
                <a:srgbClr val="2769B8">
                  <a:alpha val="3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75-44C0-8A3D-0413C734C2EF}"/>
              </c:ext>
            </c:extLst>
          </c:dPt>
          <c:dLbls>
            <c:dLbl>
              <c:idx val="0"/>
              <c:layout>
                <c:manualLayout>
                  <c:x val="-0.18256779027460515"/>
                  <c:y val="3.9230169802670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58874458874498"/>
                      <c:h val="0.403333333333332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E75-44C0-8A3D-0413C734C2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5-44C0-8A3D-0413C734C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資料來源!$B$14:$C$14</c:f>
              <c:numCache>
                <c:formatCode>0.00%</c:formatCode>
                <c:ptCount val="2"/>
                <c:pt idx="0" formatCode="0%">
                  <c:v>0.15483870967741936</c:v>
                </c:pt>
                <c:pt idx="1">
                  <c:v>0.84516129032258069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75-44C0-8A3D-0413C734C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r>
              <a:rPr lang="zh-CN" altLang="en-US" sz="1000"/>
              <a:t>各銀行佔比</a:t>
            </a:r>
            <a:endParaRPr lang="zh-CN" sz="1000"/>
          </a:p>
        </c:rich>
      </c:tx>
      <c:layout>
        <c:manualLayout>
          <c:xMode val="edge"/>
          <c:yMode val="edge"/>
          <c:x val="3.7280339957505302E-3"/>
          <c:y val="1.6939059088202199E-3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rgbClr val="43A9F9"/>
          </a:solidFill>
          <a:ln w="19050">
            <a:noFill/>
          </a:ln>
          <a:effectLst/>
        </c:spPr>
      </c:pivotFmt>
      <c:pivotFmt>
        <c:idx val="12"/>
        <c:spPr>
          <a:solidFill>
            <a:srgbClr val="DD483D"/>
          </a:solidFill>
          <a:ln w="19050">
            <a:noFill/>
          </a:ln>
          <a:effectLst/>
        </c:spPr>
      </c:pivotFmt>
      <c:pivotFmt>
        <c:idx val="13"/>
        <c:spPr>
          <a:solidFill>
            <a:srgbClr val="4DFCFC"/>
          </a:solidFill>
          <a:ln w="19050">
            <a:noFill/>
          </a:ln>
          <a:effectLst/>
        </c:spPr>
      </c:pivotFmt>
      <c:pivotFmt>
        <c:idx val="14"/>
        <c:spPr>
          <a:solidFill>
            <a:srgbClr val="2769B8"/>
          </a:solidFill>
          <a:ln w="19050">
            <a:noFill/>
          </a:ln>
          <a:effectLst/>
        </c:spPr>
      </c:pivotFmt>
      <c:pivotFmt>
        <c:idx val="15"/>
        <c:spPr>
          <a:ln>
            <a:noFill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31024058194506099"/>
          <c:y val="1.36723163841808E-2"/>
          <c:w val="0.64720079129574704"/>
          <c:h val="0.92418079096045203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rgbClr val="43A9F9"/>
          </a:solidFill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8"/>
          <c:spPr>
            <a:solidFill>
              <a:srgbClr val="DD483D"/>
            </a:solidFill>
            <a:ln w="9525">
              <a:noFill/>
            </a:ln>
            <a:effectLst/>
          </c:spPr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7"/>
        <c:spPr>
          <a:solidFill>
            <a:srgbClr val="16D1B4"/>
          </a:solidFill>
          <a:ln>
            <a:solidFill>
              <a:schemeClr val="accent1"/>
            </a:solidFill>
          </a:ln>
          <a:effectLst/>
        </c:spPr>
        <c:marker>
          <c:symbol val="none"/>
        </c:marker>
      </c:pivotFmt>
      <c:pivotFmt>
        <c:idx val="8"/>
        <c:spPr>
          <a:ln w="0" cap="rnd">
            <a:solidFill>
              <a:srgbClr val="DD483D">
                <a:alpha val="66000"/>
              </a:srgb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資料來源!$E$1</c:f>
              <c:strCache>
                <c:ptCount val="1"/>
                <c:pt idx="0">
                  <c:v>已佔用</c:v>
                </c:pt>
              </c:strCache>
            </c:strRef>
          </c:tx>
          <c:spPr>
            <a:solidFill>
              <a:srgbClr val="16D1B4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資料來源!$E$2:$E$6</c:f>
              <c:numCache>
                <c:formatCode>General</c:formatCode>
                <c:ptCount val="5"/>
                <c:pt idx="0">
                  <c:v>6000</c:v>
                </c:pt>
                <c:pt idx="1">
                  <c:v>5000</c:v>
                </c:pt>
                <c:pt idx="2">
                  <c:v>0</c:v>
                </c:pt>
                <c:pt idx="3">
                  <c:v>8000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B-43BD-AC3C-992D075A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143168"/>
        <c:axId val="301144704"/>
      </c:barChart>
      <c:lineChart>
        <c:grouping val="standard"/>
        <c:varyColors val="0"/>
        <c:ser>
          <c:idx val="1"/>
          <c:order val="1"/>
          <c:tx>
            <c:strRef>
              <c:f>資料來源!$I$1</c:f>
              <c:strCache>
                <c:ptCount val="1"/>
                <c:pt idx="0">
                  <c:v>綜合利率</c:v>
                </c:pt>
              </c:strCache>
            </c:strRef>
          </c:tx>
          <c:spPr>
            <a:ln w="0" cap="rnd">
              <a:solidFill>
                <a:srgbClr val="DD483D">
                  <a:alpha val="66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資料來源!$I$2:$I$6</c:f>
              <c:numCache>
                <c:formatCode>0.0000%</c:formatCode>
                <c:ptCount val="5"/>
                <c:pt idx="0">
                  <c:v>4.2750000000000003E-2</c:v>
                </c:pt>
                <c:pt idx="1">
                  <c:v>4.3499999999999997E-2</c:v>
                </c:pt>
                <c:pt idx="2">
                  <c:v>0</c:v>
                </c:pt>
                <c:pt idx="3">
                  <c:v>4.5675E-2</c:v>
                </c:pt>
                <c:pt idx="4">
                  <c:v>4.1500000000000002E-2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B-43BD-AC3C-992D075A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160320"/>
        <c:axId val="301158784"/>
      </c:lineChart>
      <c:catAx>
        <c:axId val="301143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1144704"/>
        <c:crosses val="autoZero"/>
        <c:auto val="1"/>
        <c:lblAlgn val="ctr"/>
        <c:lblOffset val="100"/>
        <c:noMultiLvlLbl val="0"/>
      </c:catAx>
      <c:valAx>
        <c:axId val="301144704"/>
        <c:scaling>
          <c:orientation val="minMax"/>
          <c:min val="-9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endParaRPr lang="en-US"/>
          </a:p>
        </c:txPr>
        <c:crossAx val="301143168"/>
        <c:crosses val="autoZero"/>
        <c:crossBetween val="between"/>
      </c:valAx>
      <c:valAx>
        <c:axId val="301158784"/>
        <c:scaling>
          <c:orientation val="minMax"/>
        </c:scaling>
        <c:delete val="0"/>
        <c:axPos val="r"/>
        <c:numFmt formatCode="0.0000%" sourceLinked="1"/>
        <c:majorTickMark val="out"/>
        <c:minorTickMark val="none"/>
        <c:tickLblPos val="nextTo"/>
        <c:crossAx val="301160320"/>
        <c:crosses val="max"/>
        <c:crossBetween val="between"/>
      </c:valAx>
      <c:catAx>
        <c:axId val="30116032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30115878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>
              <a:lumMod val="95000"/>
            </a:schemeClr>
          </a:solidFill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rgbClr val="DD483D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4DFCFC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2769B8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rgbClr val="2769B8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rgbClr val="4DFCFC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rgbClr val="FF0000">
              <a:alpha val="70980"/>
            </a:srgbClr>
          </a:solidFill>
          <a:ln>
            <a:solidFill>
              <a:srgbClr val="DD483D"/>
            </a:solidFill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1"/>
          <c:order val="0"/>
          <c:tx>
            <c:v>利息</c:v>
          </c:tx>
          <c:spPr>
            <a:solidFill>
              <a:srgbClr val="FF0000">
                <a:alpha val="70980"/>
              </a:srgbClr>
            </a:solidFill>
            <a:ln>
              <a:solidFill>
                <a:srgbClr val="DD483D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資料來源!$K$2:$K$6</c:f>
              <c:numCache>
                <c:formatCode>#,##0.00_ </c:formatCode>
                <c:ptCount val="5"/>
                <c:pt idx="0">
                  <c:v>28.5</c:v>
                </c:pt>
                <c:pt idx="1">
                  <c:v>17.037500000000001</c:v>
                </c:pt>
                <c:pt idx="2">
                  <c:v>0</c:v>
                </c:pt>
                <c:pt idx="3">
                  <c:v>11.418749999999999</c:v>
                </c:pt>
                <c:pt idx="4">
                  <c:v>15.677778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F-40FE-84A3-D161E7FCE2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01184128"/>
        <c:axId val="301185664"/>
      </c:barChart>
      <c:catAx>
        <c:axId val="301184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endParaRPr lang="en-US"/>
          </a:p>
        </c:txPr>
        <c:crossAx val="301185664"/>
        <c:crosses val="autoZero"/>
        <c:auto val="1"/>
        <c:lblAlgn val="ctr"/>
        <c:lblOffset val="100"/>
        <c:noMultiLvlLbl val="0"/>
      </c:catAx>
      <c:valAx>
        <c:axId val="301185664"/>
        <c:scaling>
          <c:orientation val="minMax"/>
        </c:scaling>
        <c:delete val="1"/>
        <c:axPos val="b"/>
        <c:numFmt formatCode="#,##0.00_ " sourceLinked="1"/>
        <c:majorTickMark val="none"/>
        <c:minorTickMark val="none"/>
        <c:tickLblPos val="nextTo"/>
        <c:crossAx val="30118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>
              <a:lumMod val="95000"/>
            </a:schemeClr>
          </a:solidFill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 rtl="0">
              <a:defRPr lang="en-US" altLang="zh-CN" sz="1200" b="1" i="0" u="none" strike="noStrike" kern="1200" spc="0" baseline="0">
                <a:solidFill>
                  <a:schemeClr val="accent4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  <a:sym typeface="黑體" panose="02010609060101010101" charset="-122"/>
              </a:defRPr>
            </a:pPr>
            <a:r>
              <a:rPr lang="zh-CN" altLang="en-US" sz="1200" b="0" i="0" u="none" strike="noStrike" kern="1200" spc="0" baseline="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rPr>
              <a:t>貸款授信及佔用</a:t>
            </a:r>
            <a:endParaRPr lang="en-US" altLang="zh-CN" sz="1200" b="0" i="0" u="none" strike="noStrike" kern="1200" spc="0" baseline="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endParaRPr>
          </a:p>
        </c:rich>
      </c:tx>
      <c:layout>
        <c:manualLayout>
          <c:xMode val="edge"/>
          <c:yMode val="edge"/>
          <c:x val="1.3819789939192924E-2"/>
          <c:y val="9.259259259259258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9467849223946794E-2"/>
          <c:y val="0.24637681159420299"/>
          <c:w val="0.84279379157427903"/>
          <c:h val="0.5977777777777779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資料來源!$E$1</c:f>
              <c:strCache>
                <c:ptCount val="1"/>
                <c:pt idx="0">
                  <c:v>已佔用</c:v>
                </c:pt>
              </c:strCache>
            </c:strRef>
          </c:tx>
          <c:spPr>
            <a:solidFill>
              <a:srgbClr val="FEC107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黑體" panose="02010609060101010101" charset="-122"/>
                    <a:sym typeface="黑體" panose="02010609060101010101" charset="-122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資料來源!$E$2:$E$6</c:f>
              <c:numCache>
                <c:formatCode>General</c:formatCode>
                <c:ptCount val="5"/>
                <c:pt idx="0">
                  <c:v>6000</c:v>
                </c:pt>
                <c:pt idx="1">
                  <c:v>5000</c:v>
                </c:pt>
                <c:pt idx="2">
                  <c:v>0</c:v>
                </c:pt>
                <c:pt idx="3">
                  <c:v>8000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F-44BE-BB05-8CAA1FAB8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01374080"/>
        <c:axId val="305853952"/>
      </c:barChart>
      <c:lineChart>
        <c:grouping val="standard"/>
        <c:varyColors val="0"/>
        <c:ser>
          <c:idx val="0"/>
          <c:order val="0"/>
          <c:tx>
            <c:strRef>
              <c:f>資料來源!$B$1</c:f>
              <c:strCache>
                <c:ptCount val="1"/>
                <c:pt idx="0">
                  <c:v>授信</c:v>
                </c:pt>
              </c:strCache>
            </c:strRef>
          </c:tx>
          <c:spPr>
            <a:ln w="31750" cap="rnd">
              <a:solidFill>
                <a:srgbClr val="66FFFF"/>
              </a:solidFill>
              <a:round/>
            </a:ln>
            <a:effectLst>
              <a:glow rad="76200">
                <a:srgbClr val="66FFFF">
                  <a:alpha val="12000"/>
                </a:srgbClr>
              </a:glow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rgbClr val="66FFFF"/>
                  </a:gs>
                  <a:gs pos="80000">
                    <a:srgbClr val="66FFFF"/>
                  </a:gs>
                  <a:gs pos="100000">
                    <a:srgbClr val="66FFFF"/>
                  </a:gs>
                </a:gsLst>
                <a:lin ang="16200000" scaled="0"/>
              </a:gradFill>
              <a:ln w="12700">
                <a:noFill/>
                <a:round/>
              </a:ln>
              <a:effectLst>
                <a:glow rad="76200">
                  <a:srgbClr val="66FFFF">
                    <a:alpha val="12000"/>
                  </a:srgbClr>
                </a:glow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dLbl>
              <c:idx val="7"/>
              <c:layout>
                <c:manualLayout>
                  <c:x val="-5.6125277161862497E-2"/>
                  <c:y val="7.971014492753619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F-44BE-BB05-8CAA1FAB8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黑體" panose="02010609060101010101" charset="-122"/>
                    <a:sym typeface="黑體" panose="02010609060101010101" charset="-122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資料來源!$B$2:$B$6</c:f>
              <c:numCache>
                <c:formatCode>General</c:formatCode>
                <c:ptCount val="5"/>
                <c:pt idx="0">
                  <c:v>40000</c:v>
                </c:pt>
                <c:pt idx="1">
                  <c:v>25000</c:v>
                </c:pt>
                <c:pt idx="2">
                  <c:v>30000</c:v>
                </c:pt>
                <c:pt idx="3">
                  <c:v>40000</c:v>
                </c:pt>
                <c:pt idx="4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F-44BE-BB05-8CAA1FAB8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1374080"/>
        <c:axId val="305853952"/>
      </c:lineChart>
      <c:catAx>
        <c:axId val="30137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黑體" panose="02010609060101010101" charset="-122"/>
                <a:sym typeface="黑體" panose="02010609060101010101" charset="-122"/>
              </a:defRPr>
            </a:pPr>
            <a:endParaRPr lang="en-US"/>
          </a:p>
        </c:txPr>
        <c:crossAx val="305853952"/>
        <c:crosses val="autoZero"/>
        <c:auto val="1"/>
        <c:lblAlgn val="ctr"/>
        <c:lblOffset val="100"/>
        <c:noMultiLvlLbl val="0"/>
      </c:catAx>
      <c:valAx>
        <c:axId val="3058539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黑體" panose="02010609060101010101" charset="-122"/>
                <a:sym typeface="黑體" panose="02010609060101010101" charset="-122"/>
              </a:defRPr>
            </a:pPr>
            <a:endParaRPr lang="en-US"/>
          </a:p>
        </c:txPr>
        <c:crossAx val="30137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黑體" panose="02010609060101010101" charset="-122"/>
                <a:sym typeface="黑體" panose="02010609060101010101" charset="-122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黑體" panose="02010609060101010101" charset="-122"/>
                <a:sym typeface="黑體" panose="02010609060101010101" charset="-122"/>
              </a:defRPr>
            </a:pPr>
            <a:endParaRPr lang="en-US"/>
          </a:p>
        </c:txPr>
      </c:legendEntry>
      <c:layout>
        <c:manualLayout>
          <c:xMode val="edge"/>
          <c:yMode val="edge"/>
          <c:x val="0.37669067434182268"/>
          <c:y val="3.2230971128608926E-2"/>
          <c:w val="0.22857139528849255"/>
          <c:h val="0.12754131085726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黑體" panose="02010609060101010101" charset="-122"/>
              <a:sym typeface="黑體" panose="02010609060101010101" charset="-122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微軟雅黑" panose="020B0503020204020204" pitchFamily="34" charset="-122"/>
          <a:ea typeface="微軟雅黑" panose="020B0503020204020204" pitchFamily="34" charset="-122"/>
          <a:cs typeface="黑體" panose="02010609060101010101" charset="-122"/>
          <a:sym typeface="黑體" panose="02010609060101010101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CE595F"/>
            </a:solidFill>
            <a:ln>
              <a:noFill/>
            </a:ln>
            <a:effectLst>
              <a:glow>
                <a:srgbClr val="66FFFF">
                  <a:alpha val="40000"/>
                </a:srgbClr>
              </a:glow>
            </a:effectLst>
          </c:spPr>
          <c:dPt>
            <c:idx val="0"/>
            <c:bubble3D val="0"/>
            <c:spPr>
              <a:solidFill>
                <a:srgbClr val="00A0EA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4DA9-4B74-B0F4-BBED95081847}"/>
              </c:ext>
            </c:extLst>
          </c:dPt>
          <c:dPt>
            <c:idx val="1"/>
            <c:bubble3D val="0"/>
            <c:spPr>
              <a:solidFill>
                <a:srgbClr val="1BC85D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4DA9-4B74-B0F4-BBED95081847}"/>
              </c:ext>
            </c:extLst>
          </c:dPt>
          <c:dPt>
            <c:idx val="2"/>
            <c:bubble3D val="0"/>
            <c:spPr>
              <a:solidFill>
                <a:srgbClr val="496183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4DA9-4B74-B0F4-BBED9508184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4DA9-4B74-B0F4-BBED95081847}"/>
              </c:ext>
            </c:extLst>
          </c:dPt>
          <c:dLbls>
            <c:dLbl>
              <c:idx val="0"/>
              <c:layout>
                <c:manualLayout>
                  <c:x val="0.18954248366013071"/>
                  <c:y val="-6.48148148148148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9-4B74-B0F4-BBED95081847}"/>
                </c:ext>
              </c:extLst>
            </c:dLbl>
            <c:dLbl>
              <c:idx val="1"/>
              <c:layout>
                <c:manualLayout>
                  <c:x val="0.14705877903590567"/>
                  <c:y val="0.129629629629629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9-4B74-B0F4-BBED95081847}"/>
                </c:ext>
              </c:extLst>
            </c:dLbl>
            <c:dLbl>
              <c:idx val="2"/>
              <c:layout>
                <c:manualLayout>
                  <c:x val="-0.21166473787318371"/>
                  <c:y val="6.94444444444444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9-4B74-B0F4-BBED95081847}"/>
                </c:ext>
              </c:extLst>
            </c:dLbl>
            <c:dLbl>
              <c:idx val="3"/>
              <c:layout>
                <c:manualLayout>
                  <c:x val="-0.16436860378043522"/>
                  <c:y val="-0.1388888888888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9-4B74-B0F4-BBED95081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資料來源!$E$2:$E$6</c:f>
              <c:numCache>
                <c:formatCode>General</c:formatCode>
                <c:ptCount val="5"/>
                <c:pt idx="0">
                  <c:v>6000</c:v>
                </c:pt>
                <c:pt idx="1">
                  <c:v>5000</c:v>
                </c:pt>
                <c:pt idx="2">
                  <c:v>0</c:v>
                </c:pt>
                <c:pt idx="3">
                  <c:v>8000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A9-4B74-B0F4-BBED9508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CE595F"/>
            </a:solidFill>
            <a:ln>
              <a:noFill/>
            </a:ln>
            <a:effectLst>
              <a:glow>
                <a:srgbClr val="66FFFF">
                  <a:alpha val="40000"/>
                </a:srgbClr>
              </a:glow>
            </a:effectLst>
          </c:spPr>
          <c:dPt>
            <c:idx val="0"/>
            <c:bubble3D val="0"/>
            <c:spPr>
              <a:solidFill>
                <a:srgbClr val="00A0EA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4DA9-4B74-B0F4-BBED95081847}"/>
              </c:ext>
            </c:extLst>
          </c:dPt>
          <c:dPt>
            <c:idx val="1"/>
            <c:bubble3D val="0"/>
            <c:spPr>
              <a:solidFill>
                <a:srgbClr val="1BC85D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4DA9-4B74-B0F4-BBED95081847}"/>
              </c:ext>
            </c:extLst>
          </c:dPt>
          <c:dPt>
            <c:idx val="2"/>
            <c:bubble3D val="0"/>
            <c:spPr>
              <a:solidFill>
                <a:srgbClr val="496183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4DA9-4B74-B0F4-BBED9508184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>
                <a:noFill/>
              </a:ln>
              <a:effectLst>
                <a:glow>
                  <a:srgbClr val="66FFFF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4DA9-4B74-B0F4-BBED95081847}"/>
              </c:ext>
            </c:extLst>
          </c:dPt>
          <c:dLbls>
            <c:dLbl>
              <c:idx val="0"/>
              <c:layout>
                <c:manualLayout>
                  <c:x val="0.18954248366013071"/>
                  <c:y val="-6.48148148148148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9-4B74-B0F4-BBED95081847}"/>
                </c:ext>
              </c:extLst>
            </c:dLbl>
            <c:dLbl>
              <c:idx val="1"/>
              <c:layout>
                <c:manualLayout>
                  <c:x val="0.14705877903590567"/>
                  <c:y val="0.129629629629629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9-4B74-B0F4-BBED95081847}"/>
                </c:ext>
              </c:extLst>
            </c:dLbl>
            <c:dLbl>
              <c:idx val="2"/>
              <c:layout>
                <c:manualLayout>
                  <c:x val="-0.21166473787318371"/>
                  <c:y val="6.94444444444444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9-4B74-B0F4-BBED95081847}"/>
                </c:ext>
              </c:extLst>
            </c:dLbl>
            <c:dLbl>
              <c:idx val="3"/>
              <c:layout>
                <c:manualLayout>
                  <c:x val="-0.16436860378043522"/>
                  <c:y val="-0.1388888888888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9-4B74-B0F4-BBED95081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資料來源!$A$2:$A$6</c:f>
              <c:strCache>
                <c:ptCount val="5"/>
                <c:pt idx="0">
                  <c:v>工行</c:v>
                </c:pt>
                <c:pt idx="1">
                  <c:v>農行</c:v>
                </c:pt>
                <c:pt idx="2">
                  <c:v>中行</c:v>
                </c:pt>
                <c:pt idx="3">
                  <c:v>建行</c:v>
                </c:pt>
                <c:pt idx="4">
                  <c:v>招行</c:v>
                </c:pt>
              </c:strCache>
            </c:strRef>
          </c:cat>
          <c:val>
            <c:numRef>
              <c:f>資料來源!$B$2:$B$6</c:f>
              <c:numCache>
                <c:formatCode>General</c:formatCode>
                <c:ptCount val="5"/>
                <c:pt idx="0">
                  <c:v>40000</c:v>
                </c:pt>
                <c:pt idx="1">
                  <c:v>25000</c:v>
                </c:pt>
                <c:pt idx="2">
                  <c:v>30000</c:v>
                </c:pt>
                <c:pt idx="3">
                  <c:v>40000</c:v>
                </c:pt>
                <c:pt idx="4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A9-4B74-B0F4-BBED9508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微軟雅黑" panose="020B0503020204020204" pitchFamily="34" charset="-122"/>
          <a:ea typeface="微軟雅黑" panose="020B0503020204020204" pitchFamily="34" charset="-12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325649</xdr:colOff>
      <xdr:row>48</xdr:row>
      <xdr:rowOff>20343</xdr:rowOff>
    </xdr:to>
    <xdr:grpSp>
      <xdr:nvGrpSpPr>
        <xdr:cNvPr id="102" name="組合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GrpSpPr/>
      </xdr:nvGrpSpPr>
      <xdr:grpSpPr>
        <a:xfrm>
          <a:off x="0" y="0"/>
          <a:ext cx="11041274" cy="9164343"/>
          <a:chOff x="0" y="0"/>
          <a:chExt cx="12802381" cy="8332497"/>
        </a:xfrm>
      </xdr:grpSpPr>
      <xdr:pic>
        <xdr:nvPicPr>
          <xdr:cNvPr id="3" name="圖片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1944350" cy="990600"/>
          </a:xfrm>
          <a:prstGeom prst="rect">
            <a:avLst/>
          </a:prstGeom>
        </xdr:spPr>
      </xdr:pic>
      <xdr:sp macro="" textlink="">
        <xdr:nvSpPr>
          <xdr:cNvPr id="2" name="文本框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3977986" y="57150"/>
            <a:ext cx="4061114" cy="5576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CN" altLang="en-US" sz="18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範例公司融資情況看板</a:t>
            </a:r>
          </a:p>
        </xdr:txBody>
      </xdr:sp>
      <xdr:pic>
        <xdr:nvPicPr>
          <xdr:cNvPr id="4" name="圖片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68216" y="508289"/>
            <a:ext cx="266699" cy="266699"/>
          </a:xfrm>
          <a:prstGeom prst="rect">
            <a:avLst/>
          </a:prstGeom>
        </xdr:spPr>
      </xdr:pic>
      <xdr:sp macro="" textlink="資料來源!Z1">
        <xdr:nvSpPr>
          <xdr:cNvPr id="5" name="文本框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5808518" y="479714"/>
            <a:ext cx="1252105" cy="2701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709AA6D8-471E-4807-986D-A870C48FC475}" type="TxLink">
              <a:rPr lang="en-US" altLang="en-US" sz="1800" b="1" i="0" u="none" strike="noStrike">
                <a:solidFill>
                  <a:srgbClr val="43A9F9"/>
                </a:solidFill>
                <a:latin typeface="Agency FB" panose="020B0503020202020204" pitchFamily="34" charset="0"/>
                <a:ea typeface="微軟雅黑"/>
              </a:rPr>
              <a:pPr/>
              <a:t>2021/4/12</a:t>
            </a:fld>
            <a:endParaRPr lang="zh-CN" altLang="en-US" sz="2400" b="1">
              <a:solidFill>
                <a:srgbClr val="43A9F9"/>
              </a:solidFill>
              <a:latin typeface="Agency FB" panose="020B0503020202020204" pitchFamily="34" charset="0"/>
            </a:endParaRPr>
          </a:p>
        </xdr:txBody>
      </xdr:sp>
      <xdr:grpSp>
        <xdr:nvGrpSpPr>
          <xdr:cNvPr id="16" name="組合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GrpSpPr/>
        </xdr:nvGrpSpPr>
        <xdr:grpSpPr>
          <a:xfrm>
            <a:off x="2961407" y="884959"/>
            <a:ext cx="2248568" cy="787977"/>
            <a:chOff x="3248025" y="742950"/>
            <a:chExt cx="2229713" cy="819150"/>
          </a:xfrm>
        </xdr:grpSpPr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3248025" y="742950"/>
              <a:ext cx="1762125" cy="542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zh-CN" altLang="en-US" sz="1050">
                  <a:solidFill>
                    <a:srgbClr val="43A9F9"/>
                  </a:solidFill>
                  <a:latin typeface="微軟雅黑" panose="020B0503020204020204" pitchFamily="34" charset="-122"/>
                  <a:ea typeface="微軟雅黑" panose="020B0503020204020204" pitchFamily="34" charset="-122"/>
                </a:rPr>
                <a:t>貸款總額（元）：</a:t>
              </a:r>
            </a:p>
          </xdr:txBody>
        </xdr:sp>
        <xdr:sp macro="" textlink="資料來源!B9">
          <xdr:nvSpPr>
            <xdr:cNvPr id="7" name="文本框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3352800" y="1114425"/>
              <a:ext cx="2124938" cy="447675"/>
            </a:xfrm>
            <a:prstGeom prst="rect">
              <a:avLst/>
            </a:prstGeom>
            <a:solidFill>
              <a:srgbClr val="2769B8">
                <a:alpha val="30980"/>
              </a:srgb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CF843B5E-7875-4C4B-8EA7-F6CFD213EB2E}" type="TxLink">
                <a:rPr lang="en-US" altLang="en-US" sz="1800" b="0" i="0" u="none" strike="noStrike">
                  <a:solidFill>
                    <a:schemeClr val="bg1"/>
                  </a:solidFill>
                  <a:latin typeface="微軟雅黑"/>
                  <a:ea typeface="微軟雅黑"/>
                </a:rPr>
                <a:pPr algn="ctr"/>
                <a:t> ¥24,000.00 元</a:t>
              </a:fld>
              <a:endParaRPr lang="zh-CN" altLang="en-US" sz="2400">
                <a:solidFill>
                  <a:schemeClr val="bg1"/>
                </a:solidFill>
              </a:endParaRPr>
            </a:p>
          </xdr:txBody>
        </xdr:sp>
      </xdr:grpSp>
      <xdr:grpSp>
        <xdr:nvGrpSpPr>
          <xdr:cNvPr id="19" name="組合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GrpSpPr/>
        </xdr:nvGrpSpPr>
        <xdr:grpSpPr>
          <a:xfrm>
            <a:off x="5449165" y="864177"/>
            <a:ext cx="1725758" cy="549853"/>
            <a:chOff x="5543549" y="1228725"/>
            <a:chExt cx="1704976" cy="581025"/>
          </a:xfrm>
        </xdr:grpSpPr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 txBox="1"/>
          </xdr:nvSpPr>
          <xdr:spPr>
            <a:xfrm>
              <a:off x="5543549" y="1228725"/>
              <a:ext cx="147637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indent="0"/>
              <a:r>
                <a:rPr lang="zh-CN" altLang="en-US" sz="900">
                  <a:solidFill>
                    <a:srgbClr val="43A9F9"/>
                  </a:solidFill>
                  <a:latin typeface="微軟雅黑" panose="020B0503020204020204" pitchFamily="34" charset="-122"/>
                  <a:ea typeface="微軟雅黑" panose="020B0503020204020204" pitchFamily="34" charset="-122"/>
                  <a:cs typeface="+mn-cs"/>
                </a:rPr>
                <a:t>銀行家數</a:t>
              </a:r>
            </a:p>
          </xdr:txBody>
        </xdr:sp>
        <xdr:sp macro="" textlink="資料來源!B10">
          <xdr:nvSpPr>
            <xdr:cNvPr id="18" name="文本框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6400800" y="1428750"/>
              <a:ext cx="84772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indent="0"/>
              <a:fld id="{30FD4A3E-BFDA-4099-8484-A3816688813B}" type="TxLink">
                <a:rPr lang="en-US" altLang="en-US" sz="1600" b="0" i="0" u="none" strike="noStrike">
                  <a:solidFill>
                    <a:srgbClr val="4DFCFC"/>
                  </a:solidFill>
                  <a:latin typeface="微軟雅黑"/>
                  <a:ea typeface="微軟雅黑"/>
                  <a:cs typeface="+mn-cs"/>
                </a:rPr>
                <a:pPr marL="0" indent="0"/>
                <a:t>5家</a:t>
              </a:fld>
              <a:endParaRPr lang="zh-CN" altLang="en-US" sz="1400">
                <a:solidFill>
                  <a:srgbClr val="4DFCFC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endParaRPr>
            </a:p>
          </xdr:txBody>
        </xdr:sp>
      </xdr:grpSp>
      <xdr:grpSp>
        <xdr:nvGrpSpPr>
          <xdr:cNvPr id="22" name="組合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5439641" y="1355148"/>
            <a:ext cx="1744807" cy="635577"/>
            <a:chOff x="6762750" y="1200150"/>
            <a:chExt cx="1724025" cy="666750"/>
          </a:xfrm>
        </xdr:grpSpPr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 txBox="1"/>
          </xdr:nvSpPr>
          <xdr:spPr>
            <a:xfrm>
              <a:off x="6762750" y="1200150"/>
              <a:ext cx="1724025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indent="0"/>
              <a:r>
                <a:rPr lang="zh-CN" altLang="en-US" sz="900">
                  <a:solidFill>
                    <a:srgbClr val="43A9F9"/>
                  </a:solidFill>
                  <a:latin typeface="微軟雅黑" panose="020B0503020204020204" pitchFamily="34" charset="-122"/>
                  <a:ea typeface="微軟雅黑" panose="020B0503020204020204" pitchFamily="34" charset="-122"/>
                  <a:cs typeface="+mn-cs"/>
                </a:rPr>
                <a:t>貸款筆數</a:t>
              </a:r>
            </a:p>
          </xdr:txBody>
        </xdr:sp>
        <xdr:sp macro="" textlink="資料來源!B11">
          <xdr:nvSpPr>
            <xdr:cNvPr id="21" name="文本框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 txBox="1"/>
          </xdr:nvSpPr>
          <xdr:spPr>
            <a:xfrm>
              <a:off x="7620000" y="1390650"/>
              <a:ext cx="847725" cy="4762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indent="0"/>
              <a:fld id="{A6F0F3EA-CC3F-4135-80D8-661B9BB7D324}" type="TxLink">
                <a:rPr lang="en-US" altLang="en-US" sz="1600" b="1" i="0" u="none" strike="noStrike">
                  <a:solidFill>
                    <a:srgbClr val="FF0000"/>
                  </a:solidFill>
                  <a:latin typeface="微軟雅黑"/>
                  <a:ea typeface="微軟雅黑"/>
                  <a:cs typeface="+mn-cs"/>
                </a:rPr>
                <a:pPr marL="0" indent="0"/>
                <a:t>9筆</a:t>
              </a:fld>
              <a:endParaRPr lang="zh-CN" altLang="en-US" sz="2800" b="1">
                <a:solidFill>
                  <a:srgbClr val="FF0000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endParaRPr>
            </a:p>
          </xdr:txBody>
        </xdr:sp>
      </xdr:grpSp>
      <xdr:grpSp>
        <xdr:nvGrpSpPr>
          <xdr:cNvPr id="26" name="組合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GrpSpPr/>
        </xdr:nvGrpSpPr>
        <xdr:grpSpPr>
          <a:xfrm>
            <a:off x="6965374" y="913535"/>
            <a:ext cx="3596985" cy="1020041"/>
            <a:chOff x="7124701" y="914401"/>
            <a:chExt cx="3562349" cy="1066800"/>
          </a:xfrm>
        </xdr:grpSpPr>
        <xdr:graphicFrame macro="">
          <xdr:nvGraphicFramePr>
            <xdr:cNvPr id="23" name="圖表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GraphicFramePr>
              <a:graphicFrameLocks/>
            </xdr:cNvGraphicFramePr>
          </xdr:nvGraphicFramePr>
          <xdr:xfrm>
            <a:off x="7124701" y="914401"/>
            <a:ext cx="1466850" cy="10668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24" name="圖表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GraphicFramePr>
              <a:graphicFrameLocks/>
            </xdr:cNvGraphicFramePr>
          </xdr:nvGraphicFramePr>
          <xdr:xfrm>
            <a:off x="8172450" y="914401"/>
            <a:ext cx="1466850" cy="10668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25" name="圖表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GraphicFramePr>
              <a:graphicFrameLocks/>
            </xdr:cNvGraphicFramePr>
          </xdr:nvGraphicFramePr>
          <xdr:xfrm>
            <a:off x="9220200" y="914401"/>
            <a:ext cx="1466850" cy="10668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graphicFrame macro="">
        <xdr:nvGraphicFramePr>
          <xdr:cNvPr id="31" name="圖表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GraphicFramePr>
            <a:graphicFrameLocks/>
          </xdr:cNvGraphicFramePr>
        </xdr:nvGraphicFramePr>
        <xdr:xfrm>
          <a:off x="202956" y="876899"/>
          <a:ext cx="2344881" cy="10867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33" name="文本框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09550" y="2324201"/>
            <a:ext cx="2713759" cy="4130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105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各銀行利息支出統計</a:t>
            </a:r>
            <a:r>
              <a:rPr lang="en-US" altLang="zh-CN" sz="105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(</a:t>
            </a:r>
            <a:r>
              <a:rPr lang="zh-CN" altLang="en-US" sz="105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萬元</a:t>
            </a:r>
            <a:r>
              <a:rPr lang="en-US" altLang="zh-CN" sz="105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)</a:t>
            </a:r>
            <a:endParaRPr lang="zh-CN" altLang="en-US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endParaRPr>
          </a:p>
        </xdr:txBody>
      </xdr:sp>
      <xdr:graphicFrame macro="">
        <xdr:nvGraphicFramePr>
          <xdr:cNvPr id="34" name="圖表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GraphicFramePr>
            <a:graphicFrameLocks/>
          </xdr:cNvGraphicFramePr>
        </xdr:nvGraphicFramePr>
        <xdr:xfrm>
          <a:off x="2725881" y="2576945"/>
          <a:ext cx="7334251" cy="29345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/>
        </xdr:nvSpPr>
        <xdr:spPr>
          <a:xfrm>
            <a:off x="2961409" y="2173432"/>
            <a:ext cx="2713759" cy="4130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1200">
                <a:solidFill>
                  <a:srgbClr val="43A9F9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貸款佔用及利率</a:t>
            </a:r>
          </a:p>
        </xdr:txBody>
      </xdr:sp>
      <xdr:graphicFrame macro="">
        <xdr:nvGraphicFramePr>
          <xdr:cNvPr id="36" name="圖表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aphicFramePr>
            <a:graphicFrameLocks/>
          </xdr:cNvGraphicFramePr>
        </xdr:nvGraphicFramePr>
        <xdr:xfrm>
          <a:off x="10476635" y="2510650"/>
          <a:ext cx="2001982" cy="32714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40" name="矩形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/>
        </xdr:nvSpPr>
        <xdr:spPr>
          <a:xfrm>
            <a:off x="2904258" y="845127"/>
            <a:ext cx="4194465" cy="1136073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1" name="等腰三角形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2904258" y="1895942"/>
            <a:ext cx="95249" cy="85258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2" name="等腰三角形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 flipH="1">
            <a:off x="7003474" y="1895942"/>
            <a:ext cx="95249" cy="85258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3" name="等腰三角形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 flipV="1">
            <a:off x="2904258" y="845127"/>
            <a:ext cx="95249" cy="85258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4" name="等腰三角形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 flipH="1" flipV="1">
            <a:off x="7003474" y="845127"/>
            <a:ext cx="95249" cy="85258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5" name="矩形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>
            <a:off x="155329" y="845127"/>
            <a:ext cx="2435738" cy="1136073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48" name="組合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GrpSpPr/>
        </xdr:nvGrpSpPr>
        <xdr:grpSpPr>
          <a:xfrm>
            <a:off x="155329" y="845123"/>
            <a:ext cx="95249" cy="1136069"/>
            <a:chOff x="155329" y="1037492"/>
            <a:chExt cx="95249" cy="1206012"/>
          </a:xfrm>
        </xdr:grpSpPr>
        <xdr:sp macro="" textlink="">
          <xdr:nvSpPr>
            <xdr:cNvPr id="46" name="等腰三角形 45">
              <a:extLst>
                <a:ext uri="{FF2B5EF4-FFF2-40B4-BE49-F238E27FC236}">
                  <a16:creationId xmlns:a16="http://schemas.microsoft.com/office/drawing/2014/main" id="{00000000-0008-0000-0100-00002E000000}"/>
                </a:ext>
              </a:extLst>
            </xdr:cNvPr>
            <xdr:cNvSpPr/>
          </xdr:nvSpPr>
          <xdr:spPr>
            <a:xfrm>
              <a:off x="155329" y="2148255"/>
              <a:ext cx="95249" cy="95249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47" name="等腰三角形 46">
              <a:extLst>
                <a:ext uri="{FF2B5EF4-FFF2-40B4-BE49-F238E27FC236}">
                  <a16:creationId xmlns:a16="http://schemas.microsoft.com/office/drawing/2014/main" id="{00000000-0008-0000-0100-00002F000000}"/>
                </a:ext>
              </a:extLst>
            </xdr:cNvPr>
            <xdr:cNvSpPr/>
          </xdr:nvSpPr>
          <xdr:spPr>
            <a:xfrm flipV="1">
              <a:off x="155329" y="1037492"/>
              <a:ext cx="95249" cy="95249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grpSp>
        <xdr:nvGrpSpPr>
          <xdr:cNvPr id="49" name="組合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GrpSpPr/>
        </xdr:nvGrpSpPr>
        <xdr:grpSpPr>
          <a:xfrm flipH="1">
            <a:off x="2495818" y="845123"/>
            <a:ext cx="95249" cy="1136069"/>
            <a:chOff x="155329" y="1037492"/>
            <a:chExt cx="95249" cy="1206012"/>
          </a:xfrm>
        </xdr:grpSpPr>
        <xdr:sp macro="" textlink="">
          <xdr:nvSpPr>
            <xdr:cNvPr id="50" name="等腰三角形 49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/>
          </xdr:nvSpPr>
          <xdr:spPr>
            <a:xfrm>
              <a:off x="155329" y="2148255"/>
              <a:ext cx="95249" cy="95249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51" name="等腰三角形 50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/>
          </xdr:nvSpPr>
          <xdr:spPr>
            <a:xfrm flipV="1">
              <a:off x="155329" y="1037492"/>
              <a:ext cx="95249" cy="95249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52" name="矩形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/>
        </xdr:nvSpPr>
        <xdr:spPr>
          <a:xfrm>
            <a:off x="7174923" y="845127"/>
            <a:ext cx="3161435" cy="1136073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55" name="組合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10241109" y="845127"/>
            <a:ext cx="95249" cy="1136073"/>
            <a:chOff x="6963509" y="885092"/>
            <a:chExt cx="95249" cy="1190625"/>
          </a:xfrm>
        </xdr:grpSpPr>
        <xdr:sp macro="" textlink="">
          <xdr:nvSpPr>
            <xdr:cNvPr id="53" name="等腰三角形 52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SpPr/>
          </xdr:nvSpPr>
          <xdr:spPr>
            <a:xfrm flipH="1">
              <a:off x="6963509" y="1982666"/>
              <a:ext cx="95249" cy="93051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54" name="等腰三角形 53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SpPr/>
          </xdr:nvSpPr>
          <xdr:spPr>
            <a:xfrm flipH="1" flipV="1">
              <a:off x="6963509" y="885092"/>
              <a:ext cx="95249" cy="93051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grpSp>
        <xdr:nvGrpSpPr>
          <xdr:cNvPr id="56" name="組合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GrpSpPr/>
        </xdr:nvGrpSpPr>
        <xdr:grpSpPr>
          <a:xfrm flipH="1">
            <a:off x="7174923" y="845127"/>
            <a:ext cx="95249" cy="1136073"/>
            <a:chOff x="6963509" y="885092"/>
            <a:chExt cx="95249" cy="1190625"/>
          </a:xfrm>
        </xdr:grpSpPr>
        <xdr:sp macro="" textlink="">
          <xdr:nvSpPr>
            <xdr:cNvPr id="57" name="等腰三角形 56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 flipH="1">
              <a:off x="6963509" y="1982666"/>
              <a:ext cx="95249" cy="93051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58" name="等腰三角形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SpPr/>
          </xdr:nvSpPr>
          <xdr:spPr>
            <a:xfrm flipH="1" flipV="1">
              <a:off x="6963509" y="885092"/>
              <a:ext cx="95249" cy="93051"/>
            </a:xfrm>
            <a:prstGeom prst="triangle">
              <a:avLst>
                <a:gd name="adj" fmla="val 0"/>
              </a:avLst>
            </a:prstGeom>
            <a:solidFill>
              <a:srgbClr val="43A9F9">
                <a:alpha val="75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77" name="矩形 76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SpPr/>
        </xdr:nvSpPr>
        <xdr:spPr>
          <a:xfrm>
            <a:off x="10400433" y="2116470"/>
            <a:ext cx="2370833" cy="3596799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78" name="等腰三角形 77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/>
        </xdr:nvSpPr>
        <xdr:spPr>
          <a:xfrm>
            <a:off x="10400434" y="5620217"/>
            <a:ext cx="95249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79" name="等腰三角形 78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/>
        </xdr:nvSpPr>
        <xdr:spPr>
          <a:xfrm flipH="1">
            <a:off x="12683623" y="5620217"/>
            <a:ext cx="99245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0" name="等腰三角形 79">
            <a:extLst>
              <a:ext uri="{FF2B5EF4-FFF2-40B4-BE49-F238E27FC236}">
                <a16:creationId xmlns:a16="http://schemas.microsoft.com/office/drawing/2014/main" id="{00000000-0008-0000-0100-000050000000}"/>
              </a:ext>
            </a:extLst>
          </xdr:cNvPr>
          <xdr:cNvSpPr/>
        </xdr:nvSpPr>
        <xdr:spPr>
          <a:xfrm flipV="1">
            <a:off x="10400434" y="2143920"/>
            <a:ext cx="95249" cy="8305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1" name="等腰三角形 80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/>
        </xdr:nvSpPr>
        <xdr:spPr>
          <a:xfrm flipH="1" flipV="1">
            <a:off x="12664110" y="2124679"/>
            <a:ext cx="99245" cy="8305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2" name="矩形 81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/>
        </xdr:nvSpPr>
        <xdr:spPr>
          <a:xfrm>
            <a:off x="10400434" y="5810249"/>
            <a:ext cx="2390347" cy="2511302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3" name="等腰三角形 82">
            <a:extLst>
              <a:ext uri="{FF2B5EF4-FFF2-40B4-BE49-F238E27FC236}">
                <a16:creationId xmlns:a16="http://schemas.microsoft.com/office/drawing/2014/main" id="{00000000-0008-0000-0100-000053000000}"/>
              </a:ext>
            </a:extLst>
          </xdr:cNvPr>
          <xdr:cNvSpPr/>
        </xdr:nvSpPr>
        <xdr:spPr>
          <a:xfrm>
            <a:off x="10400434" y="8200965"/>
            <a:ext cx="95249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4" name="等腰三角形 83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/>
        </xdr:nvSpPr>
        <xdr:spPr>
          <a:xfrm flipH="1">
            <a:off x="12703136" y="8239446"/>
            <a:ext cx="99245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5" name="等腰三角形 84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/>
        </xdr:nvSpPr>
        <xdr:spPr>
          <a:xfrm flipV="1">
            <a:off x="10400434" y="5810250"/>
            <a:ext cx="95249" cy="8763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6" name="等腰三角形 85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/>
        </xdr:nvSpPr>
        <xdr:spPr>
          <a:xfrm flipH="1" flipV="1">
            <a:off x="12683623" y="5810250"/>
            <a:ext cx="99245" cy="8763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7" name="矩形 86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SpPr/>
        </xdr:nvSpPr>
        <xdr:spPr>
          <a:xfrm>
            <a:off x="2828059" y="5810249"/>
            <a:ext cx="7365423" cy="2511302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8" name="等腰三角形 87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/>
        </xdr:nvSpPr>
        <xdr:spPr>
          <a:xfrm>
            <a:off x="2828059" y="8210585"/>
            <a:ext cx="95249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9" name="等腰三角形 88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/>
        </xdr:nvSpPr>
        <xdr:spPr>
          <a:xfrm flipV="1">
            <a:off x="2828059" y="5810250"/>
            <a:ext cx="95249" cy="8763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0" name="等腰三角形 89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/>
        </xdr:nvSpPr>
        <xdr:spPr>
          <a:xfrm flipH="1">
            <a:off x="10103792" y="8210585"/>
            <a:ext cx="89690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1" name="等腰三角形 90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/>
        </xdr:nvSpPr>
        <xdr:spPr>
          <a:xfrm flipH="1" flipV="1">
            <a:off x="10103792" y="5810250"/>
            <a:ext cx="89690" cy="87639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2" name="矩形 91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/>
        </xdr:nvSpPr>
        <xdr:spPr>
          <a:xfrm>
            <a:off x="2828059" y="2116282"/>
            <a:ext cx="7365423" cy="3587461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3" name="等腰三角形 9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/>
        </xdr:nvSpPr>
        <xdr:spPr>
          <a:xfrm>
            <a:off x="2828059" y="5610692"/>
            <a:ext cx="95249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4" name="等腰三角形 9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/>
        </xdr:nvSpPr>
        <xdr:spPr>
          <a:xfrm flipV="1">
            <a:off x="2828059" y="2116282"/>
            <a:ext cx="95249" cy="95432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5" name="等腰三角形 94"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SpPr/>
        </xdr:nvSpPr>
        <xdr:spPr>
          <a:xfrm flipH="1">
            <a:off x="10103792" y="5610692"/>
            <a:ext cx="89690" cy="9305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6" name="等腰三角形 9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SpPr/>
        </xdr:nvSpPr>
        <xdr:spPr>
          <a:xfrm flipH="1" flipV="1">
            <a:off x="10103792" y="2116282"/>
            <a:ext cx="89690" cy="95432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7" name="矩形 96">
            <a:extLst>
              <a:ext uri="{FF2B5EF4-FFF2-40B4-BE49-F238E27FC236}">
                <a16:creationId xmlns:a16="http://schemas.microsoft.com/office/drawing/2014/main" id="{00000000-0008-0000-0100-000061000000}"/>
              </a:ext>
            </a:extLst>
          </xdr:cNvPr>
          <xdr:cNvSpPr/>
        </xdr:nvSpPr>
        <xdr:spPr>
          <a:xfrm>
            <a:off x="155329" y="2174552"/>
            <a:ext cx="2435738" cy="6156620"/>
          </a:xfrm>
          <a:prstGeom prst="rect">
            <a:avLst/>
          </a:prstGeom>
          <a:noFill/>
          <a:ln>
            <a:solidFill>
              <a:srgbClr val="2769B8">
                <a:alpha val="53000"/>
              </a:srgb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8" name="等腰三角形 97">
            <a:extLst>
              <a:ext uri="{FF2B5EF4-FFF2-40B4-BE49-F238E27FC236}">
                <a16:creationId xmlns:a16="http://schemas.microsoft.com/office/drawing/2014/main" id="{00000000-0008-0000-0100-000062000000}"/>
              </a:ext>
            </a:extLst>
          </xdr:cNvPr>
          <xdr:cNvSpPr/>
        </xdr:nvSpPr>
        <xdr:spPr>
          <a:xfrm flipV="1">
            <a:off x="155329" y="2174553"/>
            <a:ext cx="95249" cy="9172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99" name="等腰三角形 98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SpPr/>
        </xdr:nvSpPr>
        <xdr:spPr>
          <a:xfrm flipH="1" flipV="1">
            <a:off x="2495818" y="2174553"/>
            <a:ext cx="95249" cy="91721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00" name="等腰三角形 99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SpPr/>
        </xdr:nvSpPr>
        <xdr:spPr>
          <a:xfrm>
            <a:off x="155329" y="8232197"/>
            <a:ext cx="95249" cy="91722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01" name="等腰三角形 100">
            <a:extLst>
              <a:ext uri="{FF2B5EF4-FFF2-40B4-BE49-F238E27FC236}">
                <a16:creationId xmlns:a16="http://schemas.microsoft.com/office/drawing/2014/main" id="{00000000-0008-0000-0100-000065000000}"/>
              </a:ext>
            </a:extLst>
          </xdr:cNvPr>
          <xdr:cNvSpPr/>
        </xdr:nvSpPr>
        <xdr:spPr>
          <a:xfrm flipH="1">
            <a:off x="2495818" y="8232179"/>
            <a:ext cx="95249" cy="91722"/>
          </a:xfrm>
          <a:prstGeom prst="triangle">
            <a:avLst>
              <a:gd name="adj" fmla="val 0"/>
            </a:avLst>
          </a:prstGeom>
          <a:solidFill>
            <a:srgbClr val="43A9F9">
              <a:alpha val="75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4</xdr:col>
      <xdr:colOff>238124</xdr:colOff>
      <xdr:row>33</xdr:row>
      <xdr:rowOff>114300</xdr:rowOff>
    </xdr:from>
    <xdr:to>
      <xdr:col>14</xdr:col>
      <xdr:colOff>342900</xdr:colOff>
      <xdr:row>45</xdr:row>
      <xdr:rowOff>85725</xdr:rowOff>
    </xdr:to>
    <xdr:graphicFrame macro="">
      <xdr:nvGraphicFramePr>
        <xdr:cNvPr id="103" name="圖表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66676</xdr:colOff>
      <xdr:row>4</xdr:row>
      <xdr:rowOff>133350</xdr:rowOff>
    </xdr:from>
    <xdr:to>
      <xdr:col>18</xdr:col>
      <xdr:colOff>323850</xdr:colOff>
      <xdr:row>12</xdr:row>
      <xdr:rowOff>9525</xdr:rowOff>
    </xdr:to>
    <xdr:graphicFrame macro="">
      <xdr:nvGraphicFramePr>
        <xdr:cNvPr id="106" name="圖表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514349</xdr:colOff>
      <xdr:row>4</xdr:row>
      <xdr:rowOff>133354</xdr:rowOff>
    </xdr:from>
    <xdr:to>
      <xdr:col>18</xdr:col>
      <xdr:colOff>257174</xdr:colOff>
      <xdr:row>11</xdr:row>
      <xdr:rowOff>58024</xdr:rowOff>
    </xdr:to>
    <xdr:sp macro="" textlink="">
      <xdr:nvSpPr>
        <xdr:cNvPr id="111" name="矩形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9982199" y="819154"/>
          <a:ext cx="2447925" cy="1124820"/>
        </a:xfrm>
        <a:prstGeom prst="rect">
          <a:avLst/>
        </a:prstGeom>
        <a:noFill/>
        <a:ln>
          <a:solidFill>
            <a:srgbClr val="2769B8">
              <a:alpha val="53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647700</xdr:colOff>
      <xdr:row>10</xdr:row>
      <xdr:rowOff>159680</xdr:rowOff>
    </xdr:from>
    <xdr:to>
      <xdr:col>15</xdr:col>
      <xdr:colOff>64414</xdr:colOff>
      <xdr:row>11</xdr:row>
      <xdr:rowOff>77066</xdr:rowOff>
    </xdr:to>
    <xdr:sp macro="" textlink="">
      <xdr:nvSpPr>
        <xdr:cNvPr id="112" name="等腰三角形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10115550" y="1874180"/>
          <a:ext cx="92989" cy="88836"/>
        </a:xfrm>
        <a:prstGeom prst="triangle">
          <a:avLst>
            <a:gd name="adj" fmla="val 0"/>
          </a:avLst>
        </a:prstGeom>
        <a:solidFill>
          <a:srgbClr val="43A9F9">
            <a:alpha val="7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647700</xdr:colOff>
      <xdr:row>4</xdr:row>
      <xdr:rowOff>152400</xdr:rowOff>
    </xdr:from>
    <xdr:to>
      <xdr:col>15</xdr:col>
      <xdr:colOff>64414</xdr:colOff>
      <xdr:row>5</xdr:row>
      <xdr:rowOff>69786</xdr:rowOff>
    </xdr:to>
    <xdr:sp macro="" textlink="">
      <xdr:nvSpPr>
        <xdr:cNvPr id="113" name="等腰三角形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 flipV="1">
          <a:off x="10115550" y="838200"/>
          <a:ext cx="92989" cy="88836"/>
        </a:xfrm>
        <a:prstGeom prst="triangle">
          <a:avLst>
            <a:gd name="adj" fmla="val 0"/>
          </a:avLst>
        </a:prstGeom>
        <a:solidFill>
          <a:srgbClr val="43A9F9">
            <a:alpha val="7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227553</xdr:colOff>
      <xdr:row>10</xdr:row>
      <xdr:rowOff>159680</xdr:rowOff>
    </xdr:from>
    <xdr:to>
      <xdr:col>18</xdr:col>
      <xdr:colOff>320542</xdr:colOff>
      <xdr:row>11</xdr:row>
      <xdr:rowOff>77066</xdr:rowOff>
    </xdr:to>
    <xdr:sp macro="" textlink="">
      <xdr:nvSpPr>
        <xdr:cNvPr id="114" name="等腰三角形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 flipH="1">
          <a:off x="12400503" y="1874180"/>
          <a:ext cx="92989" cy="88836"/>
        </a:xfrm>
        <a:prstGeom prst="triangle">
          <a:avLst>
            <a:gd name="adj" fmla="val 0"/>
          </a:avLst>
        </a:prstGeom>
        <a:solidFill>
          <a:srgbClr val="43A9F9">
            <a:alpha val="7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189453</xdr:colOff>
      <xdr:row>4</xdr:row>
      <xdr:rowOff>152400</xdr:rowOff>
    </xdr:from>
    <xdr:to>
      <xdr:col>18</xdr:col>
      <xdr:colOff>282442</xdr:colOff>
      <xdr:row>5</xdr:row>
      <xdr:rowOff>69786</xdr:rowOff>
    </xdr:to>
    <xdr:sp macro="" textlink="">
      <xdr:nvSpPr>
        <xdr:cNvPr id="115" name="等腰三角形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 flipH="1" flipV="1">
          <a:off x="12362403" y="838200"/>
          <a:ext cx="92989" cy="88836"/>
        </a:xfrm>
        <a:prstGeom prst="triangle">
          <a:avLst>
            <a:gd name="adj" fmla="val 0"/>
          </a:avLst>
        </a:prstGeom>
        <a:solidFill>
          <a:srgbClr val="43A9F9">
            <a:alpha val="7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209550</xdr:colOff>
      <xdr:row>4</xdr:row>
      <xdr:rowOff>95250</xdr:rowOff>
    </xdr:from>
    <xdr:to>
      <xdr:col>3</xdr:col>
      <xdr:colOff>466724</xdr:colOff>
      <xdr:row>11</xdr:row>
      <xdr:rowOff>142875</xdr:rowOff>
    </xdr:to>
    <xdr:graphicFrame macro="">
      <xdr:nvGraphicFramePr>
        <xdr:cNvPr id="116" name="圖表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628650</xdr:colOff>
      <xdr:row>4</xdr:row>
      <xdr:rowOff>95250</xdr:rowOff>
    </xdr:from>
    <xdr:to>
      <xdr:col>16</xdr:col>
      <xdr:colOff>85725</xdr:colOff>
      <xdr:row>6</xdr:row>
      <xdr:rowOff>161297</xdr:rowOff>
    </xdr:to>
    <xdr:sp macro="" textlink="">
      <xdr:nvSpPr>
        <xdr:cNvPr id="117" name="文本框 34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096500" y="781050"/>
          <a:ext cx="809625" cy="408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80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佔用佔比</a:t>
          </a:r>
        </a:p>
      </xdr:txBody>
    </xdr:sp>
    <xdr:clientData/>
  </xdr:twoCellAnchor>
  <xdr:twoCellAnchor>
    <xdr:from>
      <xdr:col>0</xdr:col>
      <xdr:colOff>142876</xdr:colOff>
      <xdr:row>4</xdr:row>
      <xdr:rowOff>76200</xdr:rowOff>
    </xdr:from>
    <xdr:to>
      <xdr:col>1</xdr:col>
      <xdr:colOff>76201</xdr:colOff>
      <xdr:row>5</xdr:row>
      <xdr:rowOff>95249</xdr:rowOff>
    </xdr:to>
    <xdr:sp macro="" textlink="">
      <xdr:nvSpPr>
        <xdr:cNvPr id="118" name="文本框 34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42876" y="762000"/>
          <a:ext cx="609600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80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授信佔比</a:t>
          </a:r>
        </a:p>
      </xdr:txBody>
    </xdr:sp>
    <xdr:clientData/>
  </xdr:twoCellAnchor>
  <xdr:twoCellAnchor>
    <xdr:from>
      <xdr:col>0</xdr:col>
      <xdr:colOff>152400</xdr:colOff>
      <xdr:row>15</xdr:row>
      <xdr:rowOff>95250</xdr:rowOff>
    </xdr:from>
    <xdr:to>
      <xdr:col>3</xdr:col>
      <xdr:colOff>419100</xdr:colOff>
      <xdr:row>44</xdr:row>
      <xdr:rowOff>152400</xdr:rowOff>
    </xdr:to>
    <xdr:graphicFrame macro="">
      <xdr:nvGraphicFramePr>
        <xdr:cNvPr id="119" name="圖表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38100</xdr:colOff>
      <xdr:row>12</xdr:row>
      <xdr:rowOff>95250</xdr:rowOff>
    </xdr:from>
    <xdr:to>
      <xdr:col>18</xdr:col>
      <xdr:colOff>19050</xdr:colOff>
      <xdr:row>14</xdr:row>
      <xdr:rowOff>85725</xdr:rowOff>
    </xdr:to>
    <xdr:sp macro="" textlink="">
      <xdr:nvSpPr>
        <xdr:cNvPr id="121" name="文本框 32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182225" y="2152650"/>
          <a:ext cx="20097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各銀行本月利息統計</a:t>
          </a:r>
          <a:r>
            <a:rPr lang="en-US" altLang="zh-CN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(</a:t>
          </a:r>
          <a:r>
            <a:rPr lang="zh-CN" altLang="en-US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萬元</a:t>
          </a:r>
          <a:r>
            <a:rPr lang="en-US" altLang="zh-CN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)</a:t>
          </a:r>
          <a:endParaRPr lang="zh-CN" altLang="en-US" sz="1050">
            <a:solidFill>
              <a:srgbClr val="43A9F9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14</xdr:col>
      <xdr:colOff>523875</xdr:colOff>
      <xdr:row>34</xdr:row>
      <xdr:rowOff>66675</xdr:rowOff>
    </xdr:from>
    <xdr:to>
      <xdr:col>18</xdr:col>
      <xdr:colOff>522605</xdr:colOff>
      <xdr:row>50</xdr:row>
      <xdr:rowOff>142875</xdr:rowOff>
    </xdr:to>
    <xdr:graphicFrame macro="">
      <xdr:nvGraphicFramePr>
        <xdr:cNvPr id="122" name="圖表 10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104775</xdr:colOff>
      <xdr:row>33</xdr:row>
      <xdr:rowOff>85725</xdr:rowOff>
    </xdr:from>
    <xdr:to>
      <xdr:col>18</xdr:col>
      <xdr:colOff>85725</xdr:colOff>
      <xdr:row>35</xdr:row>
      <xdr:rowOff>76200</xdr:rowOff>
    </xdr:to>
    <xdr:sp macro="" textlink="">
      <xdr:nvSpPr>
        <xdr:cNvPr id="104" name="文本框 3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248900" y="5743575"/>
          <a:ext cx="20097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各銀行授信佔用</a:t>
          </a:r>
          <a:r>
            <a:rPr lang="en-US" altLang="zh-CN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(</a:t>
          </a:r>
          <a:r>
            <a:rPr lang="zh-CN" altLang="en-US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萬元</a:t>
          </a:r>
          <a:r>
            <a:rPr lang="en-US" altLang="zh-CN" sz="1050">
              <a:solidFill>
                <a:srgbClr val="43A9F9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)</a:t>
          </a:r>
          <a:endParaRPr lang="zh-CN" altLang="en-US" sz="1050">
            <a:solidFill>
              <a:srgbClr val="43A9F9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I33"/>
  <sheetViews>
    <sheetView zoomScale="115" zoomScaleNormal="115" workbookViewId="0">
      <selection activeCell="L15" sqref="L15"/>
    </sheetView>
  </sheetViews>
  <sheetFormatPr defaultColWidth="8.85546875" defaultRowHeight="16.5"/>
  <cols>
    <col min="2" max="2" width="13.85546875" bestFit="1" customWidth="1"/>
    <col min="4" max="4" width="9.140625" customWidth="1"/>
    <col min="6" max="6" width="8.85546875" style="7"/>
    <col min="9" max="9" width="8.85546875" style="15"/>
    <col min="12" max="12" width="11" customWidth="1"/>
    <col min="13" max="15" width="11.5703125" bestFit="1" customWidth="1"/>
    <col min="23" max="23" width="16.42578125" style="1" customWidth="1"/>
    <col min="24" max="24" width="15.5703125" style="1" bestFit="1" customWidth="1"/>
    <col min="25" max="25" width="13" style="1" bestFit="1" customWidth="1"/>
    <col min="26" max="26" width="10.5703125" style="1" bestFit="1" customWidth="1"/>
    <col min="27" max="27" width="9.140625" style="1" bestFit="1" customWidth="1"/>
    <col min="28" max="33" width="8.85546875" style="1"/>
  </cols>
  <sheetData>
    <row r="1" spans="1:35">
      <c r="A1" t="s">
        <v>1</v>
      </c>
      <c r="B1" t="s">
        <v>2</v>
      </c>
      <c r="C1" s="10" t="s">
        <v>16</v>
      </c>
      <c r="D1" s="10" t="s">
        <v>17</v>
      </c>
      <c r="E1" t="s">
        <v>3</v>
      </c>
      <c r="F1" s="10" t="s">
        <v>16</v>
      </c>
      <c r="G1" s="10" t="s">
        <v>17</v>
      </c>
      <c r="H1" s="14" t="s">
        <v>35</v>
      </c>
      <c r="I1" s="15" t="s">
        <v>9</v>
      </c>
      <c r="J1" t="s">
        <v>14</v>
      </c>
      <c r="K1" t="s">
        <v>34</v>
      </c>
      <c r="L1" s="12">
        <v>31</v>
      </c>
      <c r="M1" s="12">
        <v>29</v>
      </c>
      <c r="N1" s="12">
        <v>31</v>
      </c>
      <c r="O1" s="12">
        <v>30</v>
      </c>
      <c r="P1" s="12">
        <v>31</v>
      </c>
      <c r="Q1" s="12">
        <v>30</v>
      </c>
      <c r="R1" s="12">
        <v>31</v>
      </c>
      <c r="S1" s="12">
        <v>31</v>
      </c>
      <c r="T1" s="12">
        <v>30</v>
      </c>
      <c r="U1" s="12">
        <v>31</v>
      </c>
      <c r="V1" s="12">
        <v>30</v>
      </c>
      <c r="W1" s="12">
        <v>31</v>
      </c>
      <c r="X1"/>
      <c r="Y1" s="1" t="s">
        <v>0</v>
      </c>
      <c r="Z1" s="2">
        <f ca="1">TODAY()</f>
        <v>44298</v>
      </c>
      <c r="AH1" s="1"/>
      <c r="AI1" s="1"/>
    </row>
    <row r="2" spans="1:35">
      <c r="A2" t="s">
        <v>4</v>
      </c>
      <c r="B2">
        <v>40000</v>
      </c>
      <c r="C2">
        <v>15000</v>
      </c>
      <c r="D2">
        <f>B2-C2-1000</f>
        <v>24000</v>
      </c>
      <c r="E2">
        <v>6000</v>
      </c>
      <c r="F2">
        <v>2000</v>
      </c>
      <c r="G2">
        <v>4000</v>
      </c>
      <c r="H2">
        <f>B2-E2</f>
        <v>34000</v>
      </c>
      <c r="I2" s="15">
        <v>4.2750000000000003E-2</v>
      </c>
      <c r="J2">
        <v>4</v>
      </c>
      <c r="K2" s="13">
        <f>O2/10000</f>
        <v>28.5</v>
      </c>
      <c r="L2" s="16">
        <v>348000</v>
      </c>
      <c r="M2" s="16">
        <v>315375</v>
      </c>
      <c r="N2" s="16">
        <v>308666.65999999997</v>
      </c>
      <c r="O2" s="16">
        <v>285000</v>
      </c>
      <c r="P2" s="12"/>
      <c r="Q2" s="12"/>
      <c r="R2" s="12"/>
      <c r="S2" s="12"/>
      <c r="T2" s="12"/>
      <c r="U2" s="12"/>
      <c r="V2" s="12"/>
      <c r="W2" s="12"/>
      <c r="X2"/>
      <c r="AH2" s="1"/>
      <c r="AI2" s="1"/>
    </row>
    <row r="3" spans="1:35">
      <c r="A3" t="s">
        <v>5</v>
      </c>
      <c r="B3">
        <v>25000</v>
      </c>
      <c r="C3">
        <v>10000</v>
      </c>
      <c r="D3">
        <f t="shared" ref="D3:D6" si="0">B3-C3</f>
        <v>15000</v>
      </c>
      <c r="E3">
        <v>5000</v>
      </c>
      <c r="F3">
        <v>5000</v>
      </c>
      <c r="H3">
        <f t="shared" ref="H3:H6" si="1">B3-E3</f>
        <v>20000</v>
      </c>
      <c r="I3" s="15">
        <v>4.3499999999999997E-2</v>
      </c>
      <c r="J3">
        <v>2</v>
      </c>
      <c r="K3" s="13">
        <f t="shared" ref="K3:K6" si="2">O3/10000</f>
        <v>17.037500000000001</v>
      </c>
      <c r="L3" s="16">
        <v>176054.17</v>
      </c>
      <c r="M3" s="16">
        <v>164695.82999999999</v>
      </c>
      <c r="N3" s="16">
        <v>170375</v>
      </c>
      <c r="O3" s="16">
        <v>170375</v>
      </c>
      <c r="P3" s="12"/>
      <c r="Q3" s="12"/>
      <c r="R3" s="12"/>
      <c r="S3" s="12"/>
      <c r="T3" s="12"/>
      <c r="U3" s="12"/>
      <c r="V3" s="12"/>
      <c r="W3" s="12"/>
      <c r="X3"/>
      <c r="AC3"/>
      <c r="AD3"/>
      <c r="AE3"/>
      <c r="AF3"/>
      <c r="AG3"/>
    </row>
    <row r="4" spans="1:35">
      <c r="A4" t="s">
        <v>6</v>
      </c>
      <c r="B4">
        <v>30000</v>
      </c>
      <c r="C4">
        <v>17000</v>
      </c>
      <c r="D4">
        <f>B4-C4-500</f>
        <v>12500</v>
      </c>
      <c r="E4">
        <v>0</v>
      </c>
      <c r="F4"/>
      <c r="H4">
        <f t="shared" si="1"/>
        <v>30000</v>
      </c>
      <c r="I4" s="15">
        <v>0</v>
      </c>
      <c r="J4">
        <v>0</v>
      </c>
      <c r="K4" s="13">
        <f t="shared" si="2"/>
        <v>0</v>
      </c>
      <c r="L4" s="16">
        <f t="shared" ref="L4:N4" si="3">$E4*$I4/360*L$1*10000</f>
        <v>0</v>
      </c>
      <c r="M4" s="16">
        <f t="shared" si="3"/>
        <v>0</v>
      </c>
      <c r="N4" s="16">
        <f t="shared" si="3"/>
        <v>0</v>
      </c>
      <c r="O4" s="16"/>
      <c r="P4" s="12"/>
      <c r="Q4" s="12"/>
      <c r="R4" s="12"/>
      <c r="S4" s="12"/>
      <c r="T4" s="12"/>
      <c r="U4" s="12"/>
      <c r="V4" s="12"/>
      <c r="W4" s="12"/>
      <c r="X4"/>
      <c r="Y4" s="1" t="s">
        <v>10</v>
      </c>
      <c r="Z4" s="1" t="s">
        <v>10</v>
      </c>
      <c r="AA4" s="1" t="s">
        <v>10</v>
      </c>
      <c r="AB4" s="1" t="s">
        <v>10</v>
      </c>
      <c r="AC4"/>
      <c r="AD4"/>
      <c r="AE4"/>
      <c r="AF4"/>
      <c r="AG4"/>
    </row>
    <row r="5" spans="1:35">
      <c r="A5" t="s">
        <v>7</v>
      </c>
      <c r="B5">
        <v>40000</v>
      </c>
      <c r="C5">
        <v>19000</v>
      </c>
      <c r="D5">
        <f>B5-C5-1000</f>
        <v>20000</v>
      </c>
      <c r="E5">
        <v>8000</v>
      </c>
      <c r="F5">
        <v>8000</v>
      </c>
      <c r="H5">
        <f t="shared" si="1"/>
        <v>32000</v>
      </c>
      <c r="I5" s="15">
        <v>4.5675E-2</v>
      </c>
      <c r="J5">
        <v>1</v>
      </c>
      <c r="K5" s="13">
        <f t="shared" si="2"/>
        <v>11.418749999999999</v>
      </c>
      <c r="L5" s="16">
        <v>43645</v>
      </c>
      <c r="M5" s="16">
        <v>0</v>
      </c>
      <c r="N5" s="16">
        <v>102768.75</v>
      </c>
      <c r="O5" s="16">
        <v>114187.5</v>
      </c>
      <c r="P5" s="12"/>
      <c r="Q5" s="12"/>
      <c r="R5" s="12"/>
      <c r="S5" s="12"/>
      <c r="T5" s="12"/>
      <c r="U5" s="12"/>
      <c r="V5" s="12"/>
      <c r="W5" s="12"/>
      <c r="X5"/>
      <c r="AC5"/>
      <c r="AD5"/>
      <c r="AE5"/>
      <c r="AF5"/>
      <c r="AG5"/>
    </row>
    <row r="6" spans="1:35">
      <c r="A6" t="s">
        <v>8</v>
      </c>
      <c r="B6">
        <v>20000</v>
      </c>
      <c r="C6">
        <v>10000</v>
      </c>
      <c r="D6">
        <f t="shared" si="0"/>
        <v>10000</v>
      </c>
      <c r="E6">
        <v>5000</v>
      </c>
      <c r="F6">
        <v>5000</v>
      </c>
      <c r="H6">
        <f t="shared" si="1"/>
        <v>15000</v>
      </c>
      <c r="I6" s="15">
        <v>4.1500000000000002E-2</v>
      </c>
      <c r="J6">
        <v>2</v>
      </c>
      <c r="K6" s="13">
        <f t="shared" si="2"/>
        <v>15.677778</v>
      </c>
      <c r="L6" s="16">
        <v>214416.67</v>
      </c>
      <c r="M6" s="16">
        <v>200583.33</v>
      </c>
      <c r="N6" s="16">
        <v>214416.66</v>
      </c>
      <c r="O6" s="16">
        <v>156777.78</v>
      </c>
      <c r="P6" s="12"/>
      <c r="Q6" s="12"/>
      <c r="R6" s="12"/>
      <c r="S6" s="12"/>
      <c r="T6" s="12"/>
      <c r="U6" s="12"/>
      <c r="V6" s="12"/>
      <c r="W6" s="12"/>
      <c r="X6"/>
      <c r="AC6"/>
      <c r="AD6"/>
      <c r="AE6"/>
      <c r="AF6"/>
      <c r="AG6"/>
    </row>
    <row r="7" spans="1:35">
      <c r="A7" t="s">
        <v>11</v>
      </c>
      <c r="B7">
        <f t="shared" ref="B7:H7" si="4">SUM(B2:B6)</f>
        <v>155000</v>
      </c>
      <c r="C7">
        <f t="shared" si="4"/>
        <v>71000</v>
      </c>
      <c r="D7">
        <f t="shared" si="4"/>
        <v>81500</v>
      </c>
      <c r="E7">
        <f t="shared" si="4"/>
        <v>24000</v>
      </c>
      <c r="F7">
        <f t="shared" si="4"/>
        <v>20000</v>
      </c>
      <c r="G7">
        <f t="shared" si="4"/>
        <v>4000</v>
      </c>
      <c r="H7">
        <f t="shared" si="4"/>
        <v>131000</v>
      </c>
      <c r="J7">
        <f>SUM(J2:J6)</f>
        <v>9</v>
      </c>
      <c r="L7" s="16">
        <f>SUM(L2:L6)</f>
        <v>782115.84000000008</v>
      </c>
      <c r="M7" s="16">
        <f t="shared" ref="M7:W7" si="5">SUM(M2:M6)</f>
        <v>680654.15999999992</v>
      </c>
      <c r="N7" s="16">
        <f t="shared" si="5"/>
        <v>796227.07</v>
      </c>
      <c r="O7" s="16">
        <f t="shared" si="5"/>
        <v>726340.28</v>
      </c>
      <c r="P7" s="12">
        <f t="shared" si="5"/>
        <v>0</v>
      </c>
      <c r="Q7" s="12">
        <f t="shared" si="5"/>
        <v>0</v>
      </c>
      <c r="R7" s="12">
        <f t="shared" si="5"/>
        <v>0</v>
      </c>
      <c r="S7" s="12">
        <f t="shared" si="5"/>
        <v>0</v>
      </c>
      <c r="T7" s="12">
        <f t="shared" si="5"/>
        <v>0</v>
      </c>
      <c r="U7" s="12">
        <f t="shared" si="5"/>
        <v>0</v>
      </c>
      <c r="V7" s="12">
        <f t="shared" si="5"/>
        <v>0</v>
      </c>
      <c r="W7" s="12">
        <f t="shared" si="5"/>
        <v>0</v>
      </c>
      <c r="X7"/>
      <c r="AC7"/>
      <c r="AD7"/>
      <c r="AE7"/>
      <c r="AF7"/>
      <c r="AG7"/>
    </row>
    <row r="8" spans="1:35">
      <c r="W8"/>
      <c r="X8"/>
      <c r="AA8"/>
      <c r="AB8"/>
      <c r="AC8"/>
      <c r="AD8"/>
      <c r="AE8"/>
      <c r="AF8"/>
      <c r="AG8"/>
    </row>
    <row r="9" spans="1:35">
      <c r="A9" t="s">
        <v>15</v>
      </c>
      <c r="B9" s="8" t="str">
        <f>TEXT(SUM(E2:E6),"_ ¥* #,##0.00_ ")&amp;"元"</f>
        <v xml:space="preserve"> ¥24,000.00 元</v>
      </c>
      <c r="W9" s="3"/>
      <c r="X9"/>
      <c r="AA9"/>
      <c r="AB9"/>
      <c r="AC9"/>
      <c r="AD9"/>
      <c r="AE9"/>
      <c r="AF9"/>
      <c r="AG9"/>
    </row>
    <row r="10" spans="1:35">
      <c r="A10" t="s">
        <v>12</v>
      </c>
      <c r="B10" t="str">
        <f>COUNTA(A2:A6)&amp;"家"</f>
        <v>5家</v>
      </c>
      <c r="W10" s="4"/>
      <c r="X10"/>
      <c r="AA10"/>
      <c r="AB10"/>
      <c r="AC10"/>
      <c r="AD10"/>
      <c r="AE10"/>
      <c r="AF10"/>
      <c r="AG10"/>
    </row>
    <row r="11" spans="1:35">
      <c r="A11" t="s">
        <v>13</v>
      </c>
      <c r="B11" t="str">
        <f>SUM(J2:J6)&amp;"筆"</f>
        <v>9筆</v>
      </c>
      <c r="W11"/>
      <c r="X11"/>
      <c r="AA11"/>
      <c r="AB11"/>
      <c r="AC11"/>
      <c r="AD11"/>
      <c r="AE11"/>
      <c r="AF11"/>
      <c r="AG11"/>
    </row>
    <row r="12" spans="1:35">
      <c r="A12" t="s">
        <v>18</v>
      </c>
      <c r="B12" s="9">
        <f>F7/B7</f>
        <v>0.12903225806451613</v>
      </c>
      <c r="C12" s="7">
        <f>1-B12</f>
        <v>0.87096774193548387</v>
      </c>
      <c r="W12" s="3"/>
      <c r="X12"/>
      <c r="AA12"/>
      <c r="AB12"/>
      <c r="AC12"/>
      <c r="AD12"/>
      <c r="AE12"/>
      <c r="AF12"/>
      <c r="AG12"/>
    </row>
    <row r="13" spans="1:35">
      <c r="A13" t="s">
        <v>19</v>
      </c>
      <c r="B13" s="9">
        <f>G7/B7</f>
        <v>2.5806451612903226E-2</v>
      </c>
      <c r="C13" s="7">
        <f t="shared" ref="C13:C14" si="6">1-B13</f>
        <v>0.97419354838709682</v>
      </c>
      <c r="W13" s="6"/>
      <c r="X13"/>
      <c r="AA13"/>
      <c r="AB13"/>
      <c r="AC13"/>
      <c r="AD13"/>
      <c r="AE13"/>
      <c r="AF13"/>
      <c r="AG13"/>
    </row>
    <row r="14" spans="1:35">
      <c r="A14" t="s">
        <v>20</v>
      </c>
      <c r="B14" s="9">
        <f>E7/B7</f>
        <v>0.15483870967741936</v>
      </c>
      <c r="C14" s="7">
        <f t="shared" si="6"/>
        <v>0.84516129032258069</v>
      </c>
      <c r="W14"/>
      <c r="X14"/>
      <c r="AA14"/>
      <c r="AB14"/>
      <c r="AC14"/>
      <c r="AD14"/>
      <c r="AE14"/>
      <c r="AF14"/>
      <c r="AG14"/>
    </row>
    <row r="15" spans="1:35">
      <c r="A15" s="17" t="s">
        <v>33</v>
      </c>
      <c r="B15" s="17"/>
      <c r="C15" s="17"/>
      <c r="W15" s="3"/>
      <c r="X15"/>
      <c r="AA15"/>
      <c r="AB15"/>
      <c r="AC15"/>
      <c r="AD15"/>
      <c r="AE15"/>
      <c r="AF15"/>
      <c r="AG15"/>
    </row>
    <row r="16" spans="1:35">
      <c r="A16" t="s">
        <v>21</v>
      </c>
      <c r="B16" s="11">
        <f>L7</f>
        <v>782115.84000000008</v>
      </c>
      <c r="C16" s="11">
        <f>B16/10000</f>
        <v>78.211584000000002</v>
      </c>
      <c r="W16" s="6"/>
      <c r="X16"/>
      <c r="AA16"/>
      <c r="AB16"/>
      <c r="AC16"/>
      <c r="AD16"/>
      <c r="AE16"/>
      <c r="AF16"/>
      <c r="AG16"/>
    </row>
    <row r="17" spans="1:33">
      <c r="A17" t="s">
        <v>22</v>
      </c>
      <c r="B17" s="11">
        <f>M7</f>
        <v>680654.15999999992</v>
      </c>
      <c r="C17" s="11">
        <f t="shared" ref="C17:C27" si="7">B17/10000</f>
        <v>68.065415999999985</v>
      </c>
      <c r="W17"/>
      <c r="X17"/>
      <c r="AA17"/>
      <c r="AB17"/>
      <c r="AC17"/>
      <c r="AD17"/>
      <c r="AE17"/>
      <c r="AF17"/>
      <c r="AG17"/>
    </row>
    <row r="18" spans="1:33">
      <c r="A18" t="s">
        <v>23</v>
      </c>
      <c r="B18" s="11">
        <f>N7</f>
        <v>796227.07</v>
      </c>
      <c r="C18" s="11">
        <f t="shared" si="7"/>
        <v>79.622706999999991</v>
      </c>
      <c r="W18"/>
      <c r="X18"/>
      <c r="AA18"/>
      <c r="AB18"/>
      <c r="AC18"/>
      <c r="AD18"/>
      <c r="AE18"/>
      <c r="AF18"/>
      <c r="AG18"/>
    </row>
    <row r="19" spans="1:33">
      <c r="A19" t="s">
        <v>24</v>
      </c>
      <c r="B19" s="11">
        <f>O7</f>
        <v>726340.28</v>
      </c>
      <c r="C19" s="11">
        <f t="shared" si="7"/>
        <v>72.634028000000001</v>
      </c>
      <c r="W19"/>
      <c r="X19"/>
      <c r="AA19"/>
      <c r="AB19"/>
      <c r="AC19"/>
      <c r="AD19"/>
      <c r="AE19"/>
      <c r="AF19"/>
      <c r="AG19"/>
    </row>
    <row r="20" spans="1:33">
      <c r="A20" t="s">
        <v>25</v>
      </c>
      <c r="B20" s="11">
        <f>P7</f>
        <v>0</v>
      </c>
      <c r="C20" s="11">
        <f t="shared" si="7"/>
        <v>0</v>
      </c>
      <c r="W20" s="3"/>
      <c r="X20" s="3"/>
      <c r="AA20"/>
      <c r="AB20"/>
      <c r="AC20"/>
      <c r="AD20"/>
      <c r="AE20"/>
      <c r="AF20"/>
      <c r="AG20"/>
    </row>
    <row r="21" spans="1:33">
      <c r="A21" t="s">
        <v>26</v>
      </c>
      <c r="B21" s="11">
        <f>Q7</f>
        <v>0</v>
      </c>
      <c r="C21" s="11">
        <f t="shared" si="7"/>
        <v>0</v>
      </c>
      <c r="W21" s="3"/>
      <c r="X21" s="4"/>
      <c r="AA21"/>
      <c r="AB21"/>
      <c r="AC21"/>
      <c r="AD21"/>
      <c r="AE21"/>
      <c r="AF21"/>
      <c r="AG21"/>
    </row>
    <row r="22" spans="1:33">
      <c r="A22" t="s">
        <v>27</v>
      </c>
      <c r="B22" s="11">
        <f>R7</f>
        <v>0</v>
      </c>
      <c r="C22" s="11">
        <f t="shared" si="7"/>
        <v>0</v>
      </c>
      <c r="W22" s="3"/>
      <c r="X22" s="4"/>
      <c r="AA22"/>
      <c r="AB22"/>
      <c r="AC22"/>
      <c r="AD22"/>
      <c r="AE22"/>
      <c r="AF22"/>
      <c r="AG22"/>
    </row>
    <row r="23" spans="1:33">
      <c r="A23" t="s">
        <v>28</v>
      </c>
      <c r="B23" s="11">
        <f>S7</f>
        <v>0</v>
      </c>
      <c r="C23" s="11">
        <f t="shared" si="7"/>
        <v>0</v>
      </c>
      <c r="W23" s="3"/>
      <c r="X23" s="4"/>
      <c r="AA23"/>
      <c r="AB23"/>
      <c r="AC23"/>
      <c r="AD23"/>
      <c r="AE23"/>
      <c r="AF23"/>
      <c r="AG23"/>
    </row>
    <row r="24" spans="1:33">
      <c r="A24" t="s">
        <v>29</v>
      </c>
      <c r="B24" s="11">
        <f>T7</f>
        <v>0</v>
      </c>
      <c r="C24" s="11">
        <f t="shared" si="7"/>
        <v>0</v>
      </c>
      <c r="W24" s="3"/>
      <c r="X24" s="4"/>
      <c r="AA24"/>
      <c r="AB24"/>
      <c r="AC24"/>
      <c r="AD24"/>
      <c r="AE24"/>
      <c r="AF24"/>
      <c r="AG24"/>
    </row>
    <row r="25" spans="1:33">
      <c r="A25" t="s">
        <v>30</v>
      </c>
      <c r="B25" s="11">
        <f>U7</f>
        <v>0</v>
      </c>
      <c r="C25" s="11">
        <f t="shared" si="7"/>
        <v>0</v>
      </c>
      <c r="W25" s="3"/>
      <c r="X25" s="4"/>
      <c r="AA25"/>
      <c r="AB25"/>
      <c r="AC25"/>
      <c r="AD25"/>
      <c r="AE25"/>
      <c r="AF25"/>
      <c r="AG25"/>
    </row>
    <row r="26" spans="1:33">
      <c r="A26" t="s">
        <v>31</v>
      </c>
      <c r="B26" s="11">
        <f>V7</f>
        <v>0</v>
      </c>
      <c r="C26" s="11">
        <f t="shared" si="7"/>
        <v>0</v>
      </c>
      <c r="W26"/>
      <c r="X26"/>
      <c r="AA26"/>
      <c r="AB26"/>
      <c r="AC26"/>
      <c r="AD26"/>
      <c r="AE26"/>
      <c r="AF26"/>
      <c r="AG26"/>
    </row>
    <row r="27" spans="1:33">
      <c r="A27" t="s">
        <v>32</v>
      </c>
      <c r="B27" s="11">
        <f>W7</f>
        <v>0</v>
      </c>
      <c r="C27" s="11">
        <f t="shared" si="7"/>
        <v>0</v>
      </c>
      <c r="W27"/>
      <c r="X27"/>
      <c r="AA27"/>
      <c r="AB27"/>
      <c r="AC27"/>
      <c r="AD27"/>
      <c r="AE27"/>
      <c r="AF27"/>
      <c r="AG27"/>
    </row>
    <row r="28" spans="1:33">
      <c r="W28" s="3"/>
      <c r="X28" s="5"/>
      <c r="Y28"/>
    </row>
    <row r="29" spans="1:33">
      <c r="X29"/>
    </row>
    <row r="30" spans="1:33">
      <c r="W30" s="3"/>
      <c r="X30" s="3"/>
      <c r="Y30"/>
      <c r="Z30"/>
      <c r="AA30"/>
      <c r="AB30"/>
      <c r="AC30"/>
    </row>
    <row r="31" spans="1:33">
      <c r="W31" s="5"/>
      <c r="X31" s="4"/>
      <c r="Y31"/>
      <c r="Z31"/>
      <c r="AA31"/>
      <c r="AB31"/>
      <c r="AC31"/>
    </row>
    <row r="32" spans="1:33">
      <c r="W32" s="5"/>
      <c r="X32" s="4"/>
      <c r="Y32"/>
      <c r="Z32"/>
      <c r="AA32"/>
      <c r="AB32"/>
      <c r="AC32"/>
    </row>
    <row r="33" spans="23:29">
      <c r="W33" s="5"/>
      <c r="X33" s="4"/>
      <c r="Y33"/>
      <c r="Z33"/>
      <c r="AA33"/>
      <c r="AB33"/>
      <c r="AC33"/>
    </row>
  </sheetData>
  <mergeCells count="1">
    <mergeCell ref="A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"/>
  <sheetViews>
    <sheetView showGridLines="0" showRowColHeaders="0" tabSelected="1" zoomScale="40" zoomScaleNormal="40" workbookViewId="0">
      <selection activeCell="Y12" sqref="Y12"/>
    </sheetView>
  </sheetViews>
  <sheetFormatPr defaultColWidth="8.85546875" defaultRowHeight="15"/>
  <sheetData/>
  <phoneticPr fontId="3" type="noConversion"/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資料來源</vt:lpstr>
      <vt:lpstr>看板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2015-06-05T18:19:34Z</dcterms:created>
  <dcterms:modified xsi:type="dcterms:W3CDTF">2021-04-12T13:27:06Z</dcterms:modified>
</cp:coreProperties>
</file>