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openxmlformats-officedocument.drawing+xml" PartName="/xl/drawings/drawing1.xml"/>
  <Override ContentType="image/svg+xml" PartName="/xl/media/image1.svg"/>
  <Override ContentType="image/svg+xml" PartName="/xl/media/image2.svg"/>
  <Override ContentType="image/svg+xml" PartName="/xl/media/image3.sv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看板" sheetId="2" r:id="rId1"/>
    <sheet name="收支表" sheetId="1" r:id="rId2"/>
  </sheets>
  <calcPr calcId="144525"/>
</workbook>
</file>

<file path=xl/sharedStrings.xml><?xml version="1.0" encoding="utf-8"?>
<sst xmlns="http://schemas.openxmlformats.org/spreadsheetml/2006/main" count="132" uniqueCount="74">
  <si>
    <t>財務收支報表看板</t>
  </si>
  <si>
    <t>年度總收入</t>
  </si>
  <si>
    <t>年度總支出</t>
  </si>
  <si>
    <t>年度總結餘</t>
  </si>
  <si>
    <t>賬戶</t>
  </si>
  <si>
    <t>收入</t>
  </si>
  <si>
    <t>支出</t>
  </si>
  <si>
    <t>微信</t>
  </si>
  <si>
    <t>支付寶</t>
  </si>
  <si>
    <t>現金</t>
  </si>
  <si>
    <t>工商銀行</t>
  </si>
  <si>
    <t>建設銀行</t>
  </si>
  <si>
    <t>農業銀行</t>
  </si>
  <si>
    <t>收入明細</t>
  </si>
  <si>
    <t>支出明細</t>
  </si>
  <si>
    <t>年度合計</t>
  </si>
  <si>
    <t>賬戶合計</t>
  </si>
  <si>
    <t>日期</t>
  </si>
  <si>
    <t>專案</t>
  </si>
  <si>
    <t>金額</t>
  </si>
  <si>
    <t>備註</t>
  </si>
  <si>
    <t>月份</t>
  </si>
  <si>
    <t>結餘</t>
  </si>
  <si>
    <t>合計</t>
  </si>
  <si>
    <t>收入來源1</t>
  </si>
  <si>
    <t>支出專案1</t>
  </si>
  <si>
    <t>1月</t>
  </si>
  <si>
    <t>收入來源2</t>
  </si>
  <si>
    <t>支出專案2</t>
  </si>
  <si>
    <t>2月</t>
  </si>
  <si>
    <t>收入來源3</t>
  </si>
  <si>
    <t>支出專案3</t>
  </si>
  <si>
    <t>3月</t>
  </si>
  <si>
    <t>收入來源4</t>
  </si>
  <si>
    <t>支出專案4</t>
  </si>
  <si>
    <t>4月</t>
  </si>
  <si>
    <t>收入來源5</t>
  </si>
  <si>
    <t>支出專案5</t>
  </si>
  <si>
    <t>5月</t>
  </si>
  <si>
    <t>收入來源6</t>
  </si>
  <si>
    <t>支出專案6</t>
  </si>
  <si>
    <t>6月</t>
  </si>
  <si>
    <t>收入來源7</t>
  </si>
  <si>
    <t>支出專案7</t>
  </si>
  <si>
    <t>7月</t>
  </si>
  <si>
    <t>收入來源8</t>
  </si>
  <si>
    <t>支出專案8</t>
  </si>
  <si>
    <t>8月</t>
  </si>
  <si>
    <t>收入來源9</t>
  </si>
  <si>
    <t>支出專案9</t>
  </si>
  <si>
    <t>9月</t>
  </si>
  <si>
    <t>收入來源10</t>
  </si>
  <si>
    <t>支出專案10</t>
  </si>
  <si>
    <t>10月</t>
  </si>
  <si>
    <t>收入來源11</t>
  </si>
  <si>
    <t>支出專案11</t>
  </si>
  <si>
    <t>11月</t>
  </si>
  <si>
    <t>收入來源12</t>
  </si>
  <si>
    <t>支出專案12</t>
  </si>
  <si>
    <t>12月</t>
  </si>
  <si>
    <t>收入來源13</t>
  </si>
  <si>
    <t>支出專案13</t>
  </si>
  <si>
    <t>收入來源14</t>
  </si>
  <si>
    <t>支出專案14</t>
  </si>
  <si>
    <t>收入來源15</t>
  </si>
  <si>
    <t>支出專案15</t>
  </si>
  <si>
    <t>收入來源16</t>
  </si>
  <si>
    <t>支出專案16</t>
  </si>
  <si>
    <t>收入來源17</t>
  </si>
  <si>
    <t>支出專案17</t>
  </si>
  <si>
    <t>收入來源18</t>
  </si>
  <si>
    <t>支出專案18</t>
  </si>
  <si>
    <t>收入來源19</t>
  </si>
  <si>
    <t>支出專案19</t>
  </si>
</sst>
</file>

<file path=xl/styles.xml><?xml version="1.0" encoding="utf-8"?>
<styleSheet xmlns="http://schemas.openxmlformats.org/spreadsheetml/2006/main">
  <numFmts count="8">
    <numFmt numFmtId="5" formatCode="&quot;￥&quot;#,##0;&quot;￥&quot;\-#,##0"/>
    <numFmt numFmtId="7" formatCode="&quot;￥&quot;#,##0.00;&quot;￥&quot;\-#,#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m/dd;@"/>
    <numFmt numFmtId="43" formatCode="_ * #,##0.00_ ;_ * \-#,##0.00_ ;_ * &quot;-&quot;??_ ;_ @_ "/>
    <numFmt numFmtId="177" formatCode="&quot;￥&quot;#,##0.0;&quot;￥&quot;\-#,##0.0"/>
  </numFmts>
  <fonts count="3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0"/>
      <name val="微软雅黑"/>
      <charset val="134"/>
    </font>
    <font>
      <b/>
      <sz val="12"/>
      <color theme="1"/>
      <name val="微软雅黑"/>
      <charset val="134"/>
    </font>
    <font>
      <b/>
      <sz val="12"/>
      <color theme="1" tint="0.25"/>
      <name val="微软雅黑"/>
      <charset val="134"/>
    </font>
    <font>
      <b/>
      <sz val="12"/>
      <color rgb="FFF45C68"/>
      <name val="微软雅黑"/>
      <charset val="134"/>
    </font>
    <font>
      <sz val="10"/>
      <color theme="1" tint="0.25"/>
      <name val="微软雅黑"/>
      <charset val="134"/>
    </font>
    <font>
      <sz val="10"/>
      <color theme="1" tint="0.25"/>
      <name val="宋体"/>
      <charset val="134"/>
    </font>
    <font>
      <sz val="11"/>
      <color theme="1" tint="0.25"/>
      <name val="微软雅黑"/>
      <charset val="134"/>
    </font>
    <font>
      <sz val="11"/>
      <color theme="1" tint="0.25"/>
      <name val="宋体"/>
      <charset val="134"/>
      <scheme val="minor"/>
    </font>
    <font>
      <sz val="36"/>
      <color rgb="FFFFEDB5"/>
      <name val="汉仪大宋简"/>
      <charset val="134"/>
    </font>
    <font>
      <sz val="12"/>
      <color theme="0"/>
      <name val="汉仪大宋简"/>
      <charset val="134"/>
    </font>
    <font>
      <sz val="26"/>
      <color rgb="FFFFEDB5"/>
      <name val="微软雅黑"/>
      <charset val="134"/>
    </font>
    <font>
      <sz val="11"/>
      <color rgb="FFFFEDB5"/>
      <name val="微软雅黑"/>
      <charset val="134"/>
    </font>
    <font>
      <sz val="11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34B4A9"/>
        <bgColor indexed="64"/>
      </patternFill>
    </fill>
    <fill>
      <patternFill patternType="solid">
        <fgColor rgb="FFF45C68"/>
        <bgColor indexed="64"/>
      </patternFill>
    </fill>
    <fill>
      <patternFill patternType="solid">
        <fgColor rgb="FFB3E9E4"/>
        <bgColor indexed="64"/>
      </patternFill>
    </fill>
    <fill>
      <patternFill patternType="solid">
        <fgColor rgb="FFFCCFD3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rgb="FFBBD6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DB5"/>
        <bgColor indexed="64"/>
      </patternFill>
    </fill>
    <fill>
      <patternFill patternType="solid">
        <fgColor rgb="FF313348"/>
        <bgColor indexed="64"/>
      </patternFill>
    </fill>
    <fill>
      <patternFill patternType="solid">
        <fgColor rgb="FF2A2B3F"/>
        <bgColor indexed="64"/>
      </patternFill>
    </fill>
    <fill>
      <patternFill patternType="solid">
        <fgColor rgb="FF393B53"/>
        <bgColor indexed="64"/>
      </patternFill>
    </fill>
    <fill>
      <patternFill patternType="solid">
        <fgColor rgb="FF313348"/>
        <bgColor indexed="64"/>
      </patternFill>
    </fill>
    <fill>
      <patternFill patternType="solid">
        <fgColor rgb="FF2A2B3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313348"/>
      </left>
      <right/>
      <top style="thin">
        <color rgb="FF313348"/>
      </top>
      <bottom/>
      <diagonal/>
    </border>
    <border>
      <left/>
      <right/>
      <top style="thin">
        <color rgb="FF313348"/>
      </top>
      <bottom/>
      <diagonal/>
    </border>
    <border>
      <left style="thin">
        <color rgb="FF313348"/>
      </left>
      <right/>
      <top/>
      <bottom/>
      <diagonal/>
    </border>
    <border>
      <left style="thin">
        <color rgb="FF313348"/>
      </left>
      <right/>
      <top/>
      <bottom style="thin">
        <color rgb="FF313348"/>
      </bottom>
      <diagonal/>
    </border>
    <border>
      <left/>
      <right/>
      <top/>
      <bottom style="thin">
        <color rgb="FF3133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30" borderId="11" applyNumberFormat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29" fillId="39" borderId="12" applyNumberFormat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7" fontId="6" fillId="0" borderId="1" xfId="0" applyNumberFormat="1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2" fillId="6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8" fillId="7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9" borderId="1" xfId="0" applyNumberFormat="1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top"/>
    </xf>
    <xf numFmtId="0" fontId="0" fillId="11" borderId="0" xfId="0" applyFill="1">
      <alignment vertical="center"/>
    </xf>
    <xf numFmtId="0" fontId="0" fillId="10" borderId="0" xfId="0" applyFill="1" applyBorder="1">
      <alignment vertical="center"/>
    </xf>
    <xf numFmtId="0" fontId="11" fillId="10" borderId="0" xfId="0" applyFont="1" applyFill="1" applyBorder="1" applyAlignment="1">
      <alignment horizontal="left" vertical="center"/>
    </xf>
    <xf numFmtId="0" fontId="11" fillId="10" borderId="0" xfId="0" applyFont="1" applyFill="1" applyBorder="1" applyAlignment="1">
      <alignment horizontal="left" vertical="center"/>
    </xf>
    <xf numFmtId="0" fontId="11" fillId="10" borderId="0" xfId="0" applyFont="1" applyFill="1" applyBorder="1" applyAlignment="1">
      <alignment horizontal="left" vertical="center"/>
    </xf>
    <xf numFmtId="177" fontId="12" fillId="10" borderId="0" xfId="0" applyNumberFormat="1" applyFont="1" applyFill="1" applyBorder="1" applyAlignment="1">
      <alignment horizontal="left" vertical="center"/>
    </xf>
    <xf numFmtId="177" fontId="12" fillId="10" borderId="0" xfId="0" applyNumberFormat="1" applyFont="1" applyFill="1" applyBorder="1" applyAlignment="1">
      <alignment horizontal="left" vertical="center"/>
    </xf>
    <xf numFmtId="177" fontId="12" fillId="10" borderId="0" xfId="0" applyNumberFormat="1" applyFont="1" applyFill="1" applyBorder="1" applyAlignment="1">
      <alignment horizontal="left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5" fontId="14" fillId="12" borderId="0" xfId="0" applyNumberFormat="1" applyFont="1" applyFill="1" applyBorder="1" applyAlignment="1">
      <alignment horizontal="center" vertical="center"/>
    </xf>
    <xf numFmtId="0" fontId="14" fillId="13" borderId="4" xfId="0" applyFont="1" applyFill="1" applyBorder="1" applyAlignment="1">
      <alignment horizontal="center" vertical="center"/>
    </xf>
    <xf numFmtId="0" fontId="14" fillId="13" borderId="0" xfId="0" applyFont="1" applyFill="1" applyAlignment="1">
      <alignment horizontal="center" vertical="center"/>
    </xf>
    <xf numFmtId="5" fontId="14" fillId="10" borderId="0" xfId="0" applyNumberFormat="1" applyFont="1" applyFill="1" applyBorder="1" applyAlignment="1">
      <alignment horizontal="center" vertical="center"/>
    </xf>
    <xf numFmtId="0" fontId="14" fillId="13" borderId="5" xfId="0" applyFont="1" applyFill="1" applyBorder="1" applyAlignment="1">
      <alignment horizontal="center" vertical="center"/>
    </xf>
    <xf numFmtId="0" fontId="14" fillId="13" borderId="6" xfId="0" applyFont="1" applyFill="1" applyBorder="1" applyAlignment="1">
      <alignment horizontal="center" vertical="center"/>
    </xf>
    <xf numFmtId="5" fontId="14" fillId="10" borderId="6" xfId="0" applyNumberFormat="1" applyFont="1" applyFill="1" applyBorder="1" applyAlignment="1">
      <alignment horizontal="center" vertical="center"/>
    </xf>
    <xf numFmtId="0" fontId="0" fillId="14" borderId="0" xfId="0" applyFill="1">
      <alignment vertical="center"/>
    </xf>
    <xf numFmtId="0" fontId="0" fillId="10" borderId="0" xfId="0" applyFill="1">
      <alignment vertical="center"/>
    </xf>
    <xf numFmtId="0" fontId="11" fillId="10" borderId="0" xfId="0" applyFont="1" applyFill="1" applyBorder="1" applyAlignment="1">
      <alignment horizontal="left" vertical="center"/>
    </xf>
    <xf numFmtId="0" fontId="13" fillId="11" borderId="0" xfId="0" applyFont="1" applyFill="1" applyBorder="1" applyAlignment="1">
      <alignment vertical="center"/>
    </xf>
    <xf numFmtId="0" fontId="13" fillId="11" borderId="0" xfId="0" applyFont="1" applyFill="1" applyBorder="1" applyAlignment="1">
      <alignment vertical="center"/>
    </xf>
    <xf numFmtId="5" fontId="14" fillId="11" borderId="0" xfId="0" applyNumberFormat="1" applyFont="1" applyFill="1" applyBorder="1" applyAlignment="1">
      <alignment horizontal="center" vertical="center"/>
    </xf>
    <xf numFmtId="5" fontId="14" fillId="11" borderId="0" xfId="0" applyNumberFormat="1" applyFont="1" applyFill="1" applyBorder="1" applyAlignment="1">
      <alignment horizontal="center" vertical="center"/>
    </xf>
    <xf numFmtId="5" fontId="14" fillId="11" borderId="0" xfId="0" applyNumberFormat="1" applyFont="1" applyFill="1" applyBorder="1" applyAlignment="1">
      <alignment horizontal="center" vertical="center"/>
    </xf>
    <xf numFmtId="5" fontId="14" fillId="11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66C649"/>
      <color rgb="002078B4"/>
      <color rgb="002CBED4"/>
      <color rgb="00161720"/>
      <color rgb="00393B53"/>
      <color rgb="00A5A8C1"/>
      <color rgb="0072789E"/>
      <color rgb="00313348"/>
      <color rgb="002782C9"/>
      <color rgb="00FFEDB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8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sz="1800" b="1">
                <a:solidFill>
                  <a:srgbClr val="FFEDB5"/>
                </a:solidFill>
                <a:latin typeface="漢儀大宋簡" panose="02010600000101010101" charset="-122"/>
                <a:ea typeface="漢儀大宋簡" panose="02010600000101010101" charset="-122"/>
              </a:rPr>
              <a:t>年度收支分析</a:t>
            </a:r>
            <a:endParaRPr sz="1800" b="1">
              <a:solidFill>
                <a:srgbClr val="FFEDB5"/>
              </a:solidFill>
              <a:latin typeface="漢儀大宋簡" panose="02010600000101010101" charset="-122"/>
              <a:ea typeface="漢儀大宋簡" panose="02010600000101010101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收支表!$O$4</c:f>
              <c:strCache>
                <c:ptCount val="1"/>
                <c:pt idx="0">
                  <c:v>收入</c:v>
                </c:pt>
              </c:strCache>
            </c:strRef>
          </c:tx>
          <c:spPr>
            <a:solidFill>
              <a:srgbClr val="2782C9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25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收支表!$N$5:$N$16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收支表!$O$5:$O$16</c:f>
              <c:numCache>
                <c:formatCode>"￥"#,##0.0;"￥"\-#,##0.0</c:formatCode>
                <c:ptCount val="12"/>
                <c:pt idx="0">
                  <c:v>2596</c:v>
                </c:pt>
                <c:pt idx="1">
                  <c:v>1004</c:v>
                </c:pt>
                <c:pt idx="2">
                  <c:v>2852</c:v>
                </c:pt>
                <c:pt idx="3">
                  <c:v>1281</c:v>
                </c:pt>
                <c:pt idx="4">
                  <c:v>1166</c:v>
                </c:pt>
                <c:pt idx="5">
                  <c:v>1159</c:v>
                </c:pt>
                <c:pt idx="6">
                  <c:v>2588</c:v>
                </c:pt>
                <c:pt idx="7">
                  <c:v>1115</c:v>
                </c:pt>
                <c:pt idx="8">
                  <c:v>1360</c:v>
                </c:pt>
                <c:pt idx="9">
                  <c:v>2583</c:v>
                </c:pt>
                <c:pt idx="10">
                  <c:v>2658</c:v>
                </c:pt>
                <c:pt idx="11">
                  <c:v>3504</c:v>
                </c:pt>
              </c:numCache>
            </c:numRef>
          </c:val>
        </c:ser>
        <c:ser>
          <c:idx val="1"/>
          <c:order val="1"/>
          <c:tx>
            <c:strRef>
              <c:f>收支表!$P$4</c:f>
              <c:strCache>
                <c:ptCount val="1"/>
                <c:pt idx="0">
                  <c:v>支出</c:v>
                </c:pt>
              </c:strCache>
            </c:strRef>
          </c:tx>
          <c:spPr>
            <a:solidFill>
              <a:srgbClr val="FFEDB5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25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收支表!$N$5:$N$16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收支表!$P$5:$P$16</c:f>
              <c:numCache>
                <c:formatCode>"￥"#,##0.0;"￥"\-#,##0.0</c:formatCode>
                <c:ptCount val="12"/>
                <c:pt idx="0">
                  <c:v>1592</c:v>
                </c:pt>
                <c:pt idx="1">
                  <c:v>635</c:v>
                </c:pt>
                <c:pt idx="2">
                  <c:v>1554</c:v>
                </c:pt>
                <c:pt idx="3">
                  <c:v>752</c:v>
                </c:pt>
                <c:pt idx="4">
                  <c:v>687</c:v>
                </c:pt>
                <c:pt idx="5">
                  <c:v>956</c:v>
                </c:pt>
                <c:pt idx="6">
                  <c:v>1423</c:v>
                </c:pt>
                <c:pt idx="7">
                  <c:v>1879</c:v>
                </c:pt>
                <c:pt idx="8">
                  <c:v>623</c:v>
                </c:pt>
                <c:pt idx="9">
                  <c:v>1506</c:v>
                </c:pt>
                <c:pt idx="10">
                  <c:v>1343</c:v>
                </c:pt>
                <c:pt idx="11">
                  <c:v>1318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4971010"/>
        <c:axId val="488483014"/>
      </c:barChart>
      <c:catAx>
        <c:axId val="98497101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488483014"/>
        <c:crosses val="autoZero"/>
        <c:auto val="1"/>
        <c:lblAlgn val="ctr"/>
        <c:lblOffset val="100"/>
        <c:noMultiLvlLbl val="0"/>
      </c:catAx>
      <c:valAx>
        <c:axId val="488483014"/>
        <c:scaling>
          <c:orientation val="minMax"/>
        </c:scaling>
        <c:delete val="0"/>
        <c:axPos val="l"/>
        <c:numFmt formatCode="&quot;￥&quot;#,##0.0;&quot;￥&quot;\-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9849710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313348"/>
    </a:solidFill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sz="1600" b="1">
                <a:solidFill>
                  <a:srgbClr val="FFEDB5"/>
                </a:solidFill>
                <a:latin typeface="漢儀大宋簡" panose="02010600000101010101" charset="-122"/>
                <a:ea typeface="漢儀大宋簡" panose="02010600000101010101" charset="-122"/>
              </a:rPr>
              <a:t>年度結餘</a:t>
            </a:r>
            <a:endParaRPr sz="1600" b="1">
              <a:solidFill>
                <a:srgbClr val="FFEDB5"/>
              </a:solidFill>
              <a:latin typeface="漢儀大宋簡" panose="02010600000101010101" charset="-122"/>
              <a:ea typeface="漢儀大宋簡" panose="02010600000101010101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收支表!$Q$4</c:f>
              <c:strCache>
                <c:ptCount val="1"/>
                <c:pt idx="0">
                  <c:v>結餘</c:v>
                </c:pt>
              </c:strCache>
            </c:strRef>
          </c:tx>
          <c:spPr>
            <a:gradFill>
              <a:gsLst>
                <a:gs pos="0">
                  <a:srgbClr val="FFEDB5"/>
                </a:gs>
                <a:gs pos="100000">
                  <a:srgbClr val="313348"/>
                </a:gs>
              </a:gsLst>
              <a:lin ang="5400000" scaled="0"/>
            </a:gradFill>
            <a:ln w="12700">
              <a:noFill/>
            </a:ln>
            <a:effectLst/>
            <a:sp3d contourW="12700"/>
          </c:spPr>
          <c:dLbls>
            <c:delete val="1"/>
          </c:dLbls>
          <c:cat>
            <c:strRef>
              <c:f>收支表!$N$5:$N$16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收支表!$Q$5:$Q$16</c:f>
              <c:numCache>
                <c:formatCode>"￥"#,##0.0;"￥"\-#,##0.0</c:formatCode>
                <c:ptCount val="12"/>
                <c:pt idx="0">
                  <c:v>1004</c:v>
                </c:pt>
                <c:pt idx="1">
                  <c:v>369</c:v>
                </c:pt>
                <c:pt idx="2">
                  <c:v>1298</c:v>
                </c:pt>
                <c:pt idx="3">
                  <c:v>529</c:v>
                </c:pt>
                <c:pt idx="4">
                  <c:v>479</c:v>
                </c:pt>
                <c:pt idx="5">
                  <c:v>203</c:v>
                </c:pt>
                <c:pt idx="6">
                  <c:v>1165</c:v>
                </c:pt>
                <c:pt idx="7">
                  <c:v>-764</c:v>
                </c:pt>
                <c:pt idx="8">
                  <c:v>737</c:v>
                </c:pt>
                <c:pt idx="9">
                  <c:v>1077</c:v>
                </c:pt>
                <c:pt idx="10">
                  <c:v>1315</c:v>
                </c:pt>
                <c:pt idx="11">
                  <c:v>2186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043054"/>
        <c:axId val="36260009"/>
      </c:areaChart>
      <c:catAx>
        <c:axId val="14104305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36260009"/>
        <c:crosses val="autoZero"/>
        <c:auto val="1"/>
        <c:lblAlgn val="ctr"/>
        <c:lblOffset val="100"/>
        <c:noMultiLvlLbl val="0"/>
      </c:catAx>
      <c:valAx>
        <c:axId val="36260009"/>
        <c:scaling>
          <c:orientation val="minMax"/>
        </c:scaling>
        <c:delete val="0"/>
        <c:axPos val="l"/>
        <c:numFmt formatCode="&quot;￥&quot;#,##0.0;&quot;￥&quot;\-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14104305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rgbClr val="313348"/>
    </a:solidFill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800" b="1" i="0" u="none" strike="noStrike" kern="1200" spc="0" baseline="0">
                <a:solidFill>
                  <a:schemeClr val="bg1"/>
                </a:solidFill>
                <a:latin typeface="漢儀大宋簡" panose="02010600000101010101" charset="-122"/>
                <a:ea typeface="漢儀大宋簡" panose="02010600000101010101" charset="-122"/>
                <a:cs typeface="漢儀大宋簡" panose="02010600000101010101" charset="-122"/>
                <a:sym typeface="漢儀大宋簡" panose="02010600000101010101" charset="-122"/>
              </a:defRPr>
            </a:pPr>
            <a:r>
              <a:rPr sz="1800" b="1">
                <a:solidFill>
                  <a:srgbClr val="FFEDB5"/>
                </a:solidFill>
                <a:latin typeface="漢儀大宋簡" panose="02010600000101010101" charset="-122"/>
                <a:ea typeface="漢儀大宋簡" panose="02010600000101010101" charset="-122"/>
                <a:cs typeface="漢儀大宋簡" panose="02010600000101010101" charset="-122"/>
                <a:sym typeface="漢儀大宋簡" panose="02010600000101010101" charset="-122"/>
              </a:rPr>
              <a:t>年度收支合計</a:t>
            </a:r>
            <a:endParaRPr sz="1800" b="1">
              <a:solidFill>
                <a:srgbClr val="FFEDB5"/>
              </a:solidFill>
              <a:latin typeface="漢儀大宋簡" panose="02010600000101010101" charset="-122"/>
              <a:ea typeface="漢儀大宋簡" panose="02010600000101010101" charset="-122"/>
              <a:cs typeface="漢儀大宋簡" panose="02010600000101010101" charset="-122"/>
              <a:sym typeface="漢儀大宋簡" panose="02010600000101010101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收支表!$N$17</c:f>
              <c:strCache>
                <c:ptCount val="1"/>
                <c:pt idx="0">
                  <c:v>合計</c:v>
                </c:pt>
              </c:strCache>
            </c:strRef>
          </c:tx>
          <c:spPr>
            <a:effectLst>
              <a:outerShdw blurRad="63500" sx="101000" sy="101000" algn="ctr" rotWithShape="0">
                <a:prstClr val="black">
                  <a:alpha val="25000"/>
                </a:prstClr>
              </a:outerShdw>
            </a:effectLst>
          </c:spPr>
          <c:explosion val="5"/>
          <c:dPt>
            <c:idx val="0"/>
            <c:bubble3D val="0"/>
            <c:explosion val="0"/>
            <c:spPr>
              <a:solidFill>
                <a:srgbClr val="FFEDB5"/>
              </a:solidFill>
              <a:ln w="19050">
                <a:solidFill>
                  <a:schemeClr val="lt1"/>
                </a:solidFill>
              </a:ln>
              <a:effectLst>
                <a:outerShdw blurRad="63500" sx="101000" sy="1010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explosion val="15"/>
            <c:spPr>
              <a:solidFill>
                <a:srgbClr val="2782C9"/>
              </a:solidFill>
              <a:ln w="19050">
                <a:solidFill>
                  <a:schemeClr val="lt1"/>
                </a:solidFill>
              </a:ln>
              <a:effectLst>
                <a:outerShdw blurRad="63500" sx="101000" sy="1010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  <a:latin typeface="微軟雅黑" panose="020B0503020204020204" charset="-122"/>
                      <a:ea typeface="微軟雅黑" panose="020B0503020204020204" charset="-122"/>
                      <a:cs typeface="微軟雅黑" panose="020B0503020204020204" charset="-122"/>
                      <a:sym typeface="微軟雅黑" panose="020B0503020204020204" charset="-122"/>
                    </a:defRPr>
                  </a:pPr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bg1"/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收支表!$O$4:$P$4</c:f>
              <c:strCache>
                <c:ptCount val="2"/>
                <c:pt idx="0">
                  <c:v>收入</c:v>
                </c:pt>
                <c:pt idx="1">
                  <c:v>支出</c:v>
                </c:pt>
              </c:strCache>
            </c:strRef>
          </c:cat>
          <c:val>
            <c:numRef>
              <c:f>收支表!$O$17:$P$17</c:f>
              <c:numCache>
                <c:formatCode>"￥"#,##0.0;"￥"\-#,##0.0</c:formatCode>
                <c:ptCount val="2"/>
                <c:pt idx="0">
                  <c:v>23866</c:v>
                </c:pt>
                <c:pt idx="1">
                  <c:v>14268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48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313348"/>
    </a:solidFill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sz="1800">
                <a:solidFill>
                  <a:srgbClr val="FFEDB5"/>
                </a:solidFill>
                <a:latin typeface="漢儀大宋簡" panose="02010600000101010101" charset="-122"/>
                <a:ea typeface="漢儀大宋簡" panose="02010600000101010101" charset="-122"/>
              </a:rPr>
              <a:t>專案收支分析</a:t>
            </a:r>
            <a:endParaRPr sz="1800">
              <a:solidFill>
                <a:srgbClr val="FFEDB5"/>
              </a:solidFill>
              <a:latin typeface="漢儀大宋簡" panose="02010600000101010101" charset="-122"/>
              <a:ea typeface="漢儀大宋簡" panose="02010600000101010101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收支表!$T$4</c:f>
              <c:strCache>
                <c:ptCount val="1"/>
                <c:pt idx="0">
                  <c:v>收入</c:v>
                </c:pt>
              </c:strCache>
            </c:strRef>
          </c:tx>
          <c:spPr>
            <a:solidFill>
              <a:srgbClr val="2782C9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5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收支表!$S$5:$S$10</c:f>
              <c:strCache>
                <c:ptCount val="6"/>
                <c:pt idx="0">
                  <c:v>微信</c:v>
                </c:pt>
                <c:pt idx="1">
                  <c:v>支付寶</c:v>
                </c:pt>
                <c:pt idx="2">
                  <c:v>現金</c:v>
                </c:pt>
                <c:pt idx="3">
                  <c:v>工商銀行</c:v>
                </c:pt>
                <c:pt idx="4">
                  <c:v>建設銀行</c:v>
                </c:pt>
                <c:pt idx="5">
                  <c:v>農業銀行</c:v>
                </c:pt>
              </c:strCache>
            </c:strRef>
          </c:cat>
          <c:val>
            <c:numRef>
              <c:f>收支表!$T$5:$T$10</c:f>
              <c:numCache>
                <c:formatCode>"￥"#,##0.0;"￥"\-#,##0.0</c:formatCode>
                <c:ptCount val="6"/>
                <c:pt idx="0">
                  <c:v>5076</c:v>
                </c:pt>
                <c:pt idx="1">
                  <c:v>3483</c:v>
                </c:pt>
                <c:pt idx="2">
                  <c:v>1087</c:v>
                </c:pt>
                <c:pt idx="3">
                  <c:v>6300</c:v>
                </c:pt>
                <c:pt idx="4">
                  <c:v>4018</c:v>
                </c:pt>
                <c:pt idx="5">
                  <c:v>3594</c:v>
                </c:pt>
              </c:numCache>
            </c:numRef>
          </c:val>
        </c:ser>
        <c:ser>
          <c:idx val="1"/>
          <c:order val="1"/>
          <c:tx>
            <c:strRef>
              <c:f>收支表!$U$4</c:f>
              <c:strCache>
                <c:ptCount val="1"/>
                <c:pt idx="0">
                  <c:v>支出</c:v>
                </c:pt>
              </c:strCache>
            </c:strRef>
          </c:tx>
          <c:spPr>
            <a:solidFill>
              <a:srgbClr val="FFEDB5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25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收支表!$S$5:$S$10</c:f>
              <c:strCache>
                <c:ptCount val="6"/>
                <c:pt idx="0">
                  <c:v>微信</c:v>
                </c:pt>
                <c:pt idx="1">
                  <c:v>支付寶</c:v>
                </c:pt>
                <c:pt idx="2">
                  <c:v>現金</c:v>
                </c:pt>
                <c:pt idx="3">
                  <c:v>工商銀行</c:v>
                </c:pt>
                <c:pt idx="4">
                  <c:v>建設銀行</c:v>
                </c:pt>
                <c:pt idx="5">
                  <c:v>農業銀行</c:v>
                </c:pt>
              </c:strCache>
            </c:strRef>
          </c:cat>
          <c:val>
            <c:numRef>
              <c:f>收支表!$U$5:$U$10</c:f>
              <c:numCache>
                <c:formatCode>"￥"#,##0.0;"￥"\-#,##0.0</c:formatCode>
                <c:ptCount val="6"/>
                <c:pt idx="0">
                  <c:v>1955</c:v>
                </c:pt>
                <c:pt idx="1">
                  <c:v>520</c:v>
                </c:pt>
                <c:pt idx="2">
                  <c:v>2443</c:v>
                </c:pt>
                <c:pt idx="3">
                  <c:v>3448</c:v>
                </c:pt>
                <c:pt idx="4">
                  <c:v>2868</c:v>
                </c:pt>
                <c:pt idx="5">
                  <c:v>1818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0"/>
        <c:axId val="23380349"/>
        <c:axId val="494990119"/>
      </c:barChart>
      <c:catAx>
        <c:axId val="23380349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494990119"/>
        <c:crosses val="autoZero"/>
        <c:auto val="1"/>
        <c:lblAlgn val="ctr"/>
        <c:lblOffset val="100"/>
        <c:noMultiLvlLbl val="0"/>
      </c:catAx>
      <c:valAx>
        <c:axId val="494990119"/>
        <c:scaling>
          <c:orientation val="minMax"/>
        </c:scaling>
        <c:delete val="0"/>
        <c:axPos val="b"/>
        <c:numFmt formatCode="&quot;￥&quot;#,##0.0;&quot;￥&quot;\-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2338034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313348"/>
    </a:solidFill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3.png"/><Relationship Id="rId8" Type="http://schemas.openxmlformats.org/officeDocument/2006/relationships/image" Target="../media/image2.svg"/><Relationship Id="rId7" Type="http://schemas.openxmlformats.org/officeDocument/2006/relationships/image" Target="../media/image2.png"/><Relationship Id="rId6" Type="http://schemas.openxmlformats.org/officeDocument/2006/relationships/image" Target="../media/image1.svg"/><Relationship Id="rId5" Type="http://schemas.openxmlformats.org/officeDocument/2006/relationships/image" Target="../media/image1.png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0" Type="http://schemas.openxmlformats.org/officeDocument/2006/relationships/image" Target="../media/image3.sv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361950</xdr:colOff>
      <xdr:row>4</xdr:row>
      <xdr:rowOff>234950</xdr:rowOff>
    </xdr:from>
    <xdr:to>
      <xdr:col>7</xdr:col>
      <xdr:colOff>720725</xdr:colOff>
      <xdr:row>6</xdr:row>
      <xdr:rowOff>33655</xdr:rowOff>
    </xdr:to>
    <xdr:pic>
      <xdr:nvPicPr>
        <xdr:cNvPr id="8" name="圖片 7" descr="333437323831323b333530343330363bb7d6cef6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410075" y="1816100"/>
          <a:ext cx="358775" cy="351155"/>
        </a:xfrm>
        <a:prstGeom prst="rect">
          <a:avLst/>
        </a:prstGeom>
      </xdr:spPr>
    </xdr:pic>
    <xdr:clientData/>
  </xdr:twoCellAnchor>
  <xdr:twoCellAnchor editAs="oneCell">
    <xdr:from>
      <xdr:col>13</xdr:col>
      <xdr:colOff>390525</xdr:colOff>
      <xdr:row>5</xdr:row>
      <xdr:rowOff>62230</xdr:rowOff>
    </xdr:from>
    <xdr:to>
      <xdr:col>13</xdr:col>
      <xdr:colOff>652780</xdr:colOff>
      <xdr:row>5</xdr:row>
      <xdr:rowOff>318135</xdr:rowOff>
    </xdr:to>
    <xdr:pic>
      <xdr:nvPicPr>
        <xdr:cNvPr id="9" name="圖片 8" descr="333438313030323b333437373332383bb7d6cef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039100" y="1878330"/>
          <a:ext cx="262255" cy="255905"/>
        </a:xfrm>
        <a:prstGeom prst="rect">
          <a:avLst/>
        </a:prstGeom>
      </xdr:spPr>
    </xdr:pic>
    <xdr:clientData/>
  </xdr:twoCellAnchor>
  <xdr:twoCellAnchor editAs="oneCell">
    <xdr:from>
      <xdr:col>19</xdr:col>
      <xdr:colOff>209550</xdr:colOff>
      <xdr:row>5</xdr:row>
      <xdr:rowOff>27940</xdr:rowOff>
    </xdr:from>
    <xdr:to>
      <xdr:col>19</xdr:col>
      <xdr:colOff>546735</xdr:colOff>
      <xdr:row>6</xdr:row>
      <xdr:rowOff>48260</xdr:rowOff>
    </xdr:to>
    <xdr:pic>
      <xdr:nvPicPr>
        <xdr:cNvPr id="10" name="圖片 9" descr="31393935333232303b343732313231373bd7f8b1eab7d6cef6"/>
        <xdr:cNvPicPr>
          <a:picLocks noChangeAspect="1"/>
        </xdr:cNvPicPr>
      </xdr:nvPicPr>
      <xdr:blipFill>
        <a:blip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1420475" y="1844040"/>
          <a:ext cx="337185" cy="337820"/>
        </a:xfrm>
        <a:prstGeom prst="rect">
          <a:avLst/>
        </a:prstGeom>
      </xdr:spPr>
    </xdr:pic>
    <xdr:clientData/>
  </xdr:twoCellAnchor>
  <xdr:twoCellAnchor>
    <xdr:from>
      <xdr:col>3</xdr:col>
      <xdr:colOff>22225</xdr:colOff>
      <xdr:row>15</xdr:row>
      <xdr:rowOff>220345</xdr:rowOff>
    </xdr:from>
    <xdr:to>
      <xdr:col>19</xdr:col>
      <xdr:colOff>647700</xdr:colOff>
      <xdr:row>27</xdr:row>
      <xdr:rowOff>111760</xdr:rowOff>
    </xdr:to>
    <xdr:graphicFrame>
      <xdr:nvGraphicFramePr>
        <xdr:cNvPr id="11" name="圖表 10"/>
        <xdr:cNvGraphicFramePr/>
      </xdr:nvGraphicFramePr>
      <xdr:xfrm>
        <a:off x="1670050" y="5782945"/>
        <a:ext cx="10188575" cy="37014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7620</xdr:colOff>
      <xdr:row>8</xdr:row>
      <xdr:rowOff>14605</xdr:rowOff>
    </xdr:from>
    <xdr:to>
      <xdr:col>19</xdr:col>
      <xdr:colOff>646430</xdr:colOff>
      <xdr:row>14</xdr:row>
      <xdr:rowOff>363220</xdr:rowOff>
    </xdr:to>
    <xdr:graphicFrame>
      <xdr:nvGraphicFramePr>
        <xdr:cNvPr id="14" name="圖表 13"/>
        <xdr:cNvGraphicFramePr/>
      </xdr:nvGraphicFramePr>
      <xdr:xfrm>
        <a:off x="5217795" y="2910205"/>
        <a:ext cx="6639560" cy="26346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196850</xdr:colOff>
      <xdr:row>15</xdr:row>
      <xdr:rowOff>231140</xdr:rowOff>
    </xdr:from>
    <xdr:to>
      <xdr:col>23</xdr:col>
      <xdr:colOff>1129030</xdr:colOff>
      <xdr:row>27</xdr:row>
      <xdr:rowOff>78740</xdr:rowOff>
    </xdr:to>
    <xdr:graphicFrame>
      <xdr:nvGraphicFramePr>
        <xdr:cNvPr id="15" name="圖表 14"/>
        <xdr:cNvGraphicFramePr/>
      </xdr:nvGraphicFramePr>
      <xdr:xfrm>
        <a:off x="12065000" y="5793740"/>
        <a:ext cx="4046855" cy="3657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201930</xdr:colOff>
      <xdr:row>4</xdr:row>
      <xdr:rowOff>189865</xdr:rowOff>
    </xdr:from>
    <xdr:to>
      <xdr:col>23</xdr:col>
      <xdr:colOff>1139825</xdr:colOff>
      <xdr:row>14</xdr:row>
      <xdr:rowOff>365760</xdr:rowOff>
    </xdr:to>
    <xdr:graphicFrame>
      <xdr:nvGraphicFramePr>
        <xdr:cNvPr id="16" name="圖表 15"/>
        <xdr:cNvGraphicFramePr/>
      </xdr:nvGraphicFramePr>
      <xdr:xfrm>
        <a:off x="12070080" y="1777365"/>
        <a:ext cx="4052570" cy="37699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X28"/>
  <sheetViews>
    <sheetView showGridLines="0" tabSelected="1" zoomScale="70" zoomScaleNormal="70" workbookViewId="0">
      <selection activeCell="AF14" sqref="AF14"/>
    </sheetView>
  </sheetViews>
  <sheetFormatPr defaultColWidth="9" defaultRowHeight="25" customHeight="1"/>
  <cols>
    <col min="3" max="3" width="3.625" customWidth="1"/>
    <col min="4" max="4" width="2.625" customWidth="1"/>
    <col min="5" max="8" width="9.625" customWidth="1"/>
    <col min="9" max="9" width="5.625" customWidth="1"/>
    <col min="10" max="10" width="3.125" customWidth="1"/>
    <col min="11" max="14" width="9.625" customWidth="1"/>
    <col min="15" max="15" width="5.625" customWidth="1"/>
    <col min="16" max="16" width="2.625" customWidth="1"/>
    <col min="17" max="19" width="9.625" customWidth="1"/>
    <col min="20" max="20" width="8.625" customWidth="1"/>
    <col min="21" max="21" width="3.625" customWidth="1"/>
    <col min="22" max="24" width="18.625" customWidth="1"/>
  </cols>
  <sheetData>
    <row r="4" ht="50" customHeight="1" spans="3:24">
      <c r="C4" s="38" t="s">
        <v>0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</row>
    <row r="5" ht="18" customHeight="1" spans="3:24"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</row>
    <row r="6" customHeight="1" spans="3:24">
      <c r="C6" s="39"/>
      <c r="D6" s="40"/>
      <c r="E6" s="41" t="s">
        <v>1</v>
      </c>
      <c r="F6" s="42"/>
      <c r="G6" s="42"/>
      <c r="H6" s="43"/>
      <c r="I6" s="39"/>
      <c r="J6" s="60"/>
      <c r="K6" s="41" t="s">
        <v>2</v>
      </c>
      <c r="L6" s="61"/>
      <c r="M6" s="42"/>
      <c r="N6" s="43"/>
      <c r="O6" s="39"/>
      <c r="P6" s="60"/>
      <c r="Q6" s="41" t="s">
        <v>3</v>
      </c>
      <c r="R6" s="61"/>
      <c r="S6" s="42"/>
      <c r="T6" s="43"/>
      <c r="U6" s="39"/>
      <c r="V6" s="39"/>
      <c r="W6" s="39"/>
      <c r="X6" s="39"/>
    </row>
    <row r="7" ht="45" customHeight="1" spans="3:24">
      <c r="C7" s="39"/>
      <c r="D7" s="40"/>
      <c r="E7" s="44">
        <f ca="1">收支表!O17</f>
        <v>24435</v>
      </c>
      <c r="F7" s="45"/>
      <c r="G7" s="45"/>
      <c r="H7" s="46"/>
      <c r="I7" s="39"/>
      <c r="J7" s="60"/>
      <c r="K7" s="44">
        <f ca="1">收支表!P17</f>
        <v>13942</v>
      </c>
      <c r="L7" s="45"/>
      <c r="M7" s="45"/>
      <c r="N7" s="46"/>
      <c r="O7" s="39"/>
      <c r="P7" s="60"/>
      <c r="Q7" s="44">
        <f ca="1">E7-K7</f>
        <v>10493</v>
      </c>
      <c r="R7" s="45"/>
      <c r="S7" s="45"/>
      <c r="T7" s="46"/>
      <c r="U7" s="39"/>
      <c r="V7" s="39"/>
      <c r="W7" s="39"/>
      <c r="X7" s="39"/>
    </row>
    <row r="8" ht="15" customHeight="1" spans="3:24"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</row>
    <row r="9" ht="30" customHeight="1" spans="3:24">
      <c r="C9" s="39"/>
      <c r="D9" s="47" t="s">
        <v>4</v>
      </c>
      <c r="E9" s="48"/>
      <c r="F9" s="49" t="s">
        <v>5</v>
      </c>
      <c r="G9" s="49" t="s">
        <v>6</v>
      </c>
      <c r="H9" s="49" t="s">
        <v>6</v>
      </c>
      <c r="I9" s="62"/>
      <c r="J9" s="63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</row>
    <row r="10" ht="30" customHeight="1" spans="3:24">
      <c r="C10" s="39"/>
      <c r="D10" s="50" t="s">
        <v>7</v>
      </c>
      <c r="E10" s="51"/>
      <c r="F10" s="52">
        <f ca="1">SUMIF(收支表!$E$5:$E$50,D10,收支表!D5:D50)</f>
        <v>5062</v>
      </c>
      <c r="G10" s="52">
        <f ca="1">SUMIF(收支表!$K$5:$K$50,D10,收支表!$J$5:$J$50)</f>
        <v>2039</v>
      </c>
      <c r="H10" s="52">
        <f ca="1">F10-G10</f>
        <v>3023</v>
      </c>
      <c r="I10" s="64"/>
      <c r="J10" s="65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</row>
    <row r="11" ht="30" customHeight="1" spans="3:24">
      <c r="C11" s="39"/>
      <c r="D11" s="53" t="s">
        <v>8</v>
      </c>
      <c r="E11" s="54"/>
      <c r="F11" s="55">
        <f ca="1">SUMIF(收支表!$E$5:$E$50,D11,收支表!D6:D51)</f>
        <v>2248</v>
      </c>
      <c r="G11" s="55">
        <f ca="1">SUMIF(收支表!$K$5:$K$50,D11,收支表!$J$5:$J$50)</f>
        <v>818</v>
      </c>
      <c r="H11" s="55">
        <f ca="1">F11-G11</f>
        <v>1430</v>
      </c>
      <c r="I11" s="64"/>
      <c r="J11" s="65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</row>
    <row r="12" ht="30" customHeight="1" spans="3:24">
      <c r="C12" s="39"/>
      <c r="D12" s="50" t="s">
        <v>9</v>
      </c>
      <c r="E12" s="51"/>
      <c r="F12" s="52">
        <f ca="1">SUMIF(收支表!$E$5:$E$50,D12,收支表!D7:D52)</f>
        <v>1356</v>
      </c>
      <c r="G12" s="52">
        <f ca="1">SUMIF(收支表!$K$5:$K$50,D12,收支表!$J$5:$J$50)</f>
        <v>2112</v>
      </c>
      <c r="H12" s="52">
        <f ca="1">F12-G12</f>
        <v>-756</v>
      </c>
      <c r="I12" s="64"/>
      <c r="J12" s="65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</row>
    <row r="13" ht="30" customHeight="1" spans="3:24">
      <c r="C13" s="39"/>
      <c r="D13" s="53" t="s">
        <v>10</v>
      </c>
      <c r="E13" s="54"/>
      <c r="F13" s="55">
        <f ca="1">SUMIF(收支表!$E$5:$E$50,D13,收支表!D8:D53)</f>
        <v>5593</v>
      </c>
      <c r="G13" s="55">
        <f ca="1">SUMIF(收支表!$K$5:$K$50,D13,收支表!$J$5:$J$50)</f>
        <v>3339</v>
      </c>
      <c r="H13" s="55">
        <f ca="1">F13-G13</f>
        <v>2254</v>
      </c>
      <c r="I13" s="64"/>
      <c r="J13" s="65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</row>
    <row r="14" ht="30" customHeight="1" spans="3:24">
      <c r="C14" s="39"/>
      <c r="D14" s="50" t="s">
        <v>11</v>
      </c>
      <c r="E14" s="51"/>
      <c r="F14" s="52">
        <f ca="1">SUMIF(收支表!$E$5:$E$50,D14,收支表!D9:D54)</f>
        <v>3984</v>
      </c>
      <c r="G14" s="52">
        <f ca="1">SUMIF(收支表!$K$5:$K$50,D14,收支表!$J$5:$J$50)</f>
        <v>3484</v>
      </c>
      <c r="H14" s="52">
        <f ca="1">F14-G14</f>
        <v>500</v>
      </c>
      <c r="I14" s="64"/>
      <c r="J14" s="65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</row>
    <row r="15" ht="30" customHeight="1" spans="3:24">
      <c r="C15" s="39"/>
      <c r="D15" s="56" t="s">
        <v>12</v>
      </c>
      <c r="E15" s="57"/>
      <c r="F15" s="58">
        <f ca="1">SUMIF(收支表!$E$5:$E$50,D15,收支表!D10:D55)</f>
        <v>3726</v>
      </c>
      <c r="G15" s="55">
        <f ca="1">SUMIF(收支表!$K$5:$K$50,D15,收支表!$J$5:$J$50)</f>
        <v>2150</v>
      </c>
      <c r="H15" s="55">
        <f ca="1">F15-G15</f>
        <v>1576</v>
      </c>
      <c r="I15" s="66"/>
      <c r="J15" s="67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 customHeight="1" spans="3:24"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</row>
    <row r="17" customHeight="1" spans="3:24"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</row>
    <row r="18" customHeight="1" spans="3:24"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</row>
    <row r="19" customHeight="1" spans="3:24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</row>
    <row r="20" customHeight="1" spans="3:24"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</row>
    <row r="21" customHeight="1" spans="3:24"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</row>
    <row r="22" customHeight="1" spans="3:24"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</row>
    <row r="23" customHeight="1" spans="3:24"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</row>
    <row r="24" customHeight="1" spans="3:24"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</row>
    <row r="25" customHeight="1" spans="3:24"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</row>
    <row r="26" customHeight="1" spans="3:24"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</row>
    <row r="27" customHeight="1" spans="3:24"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</row>
    <row r="28" customHeight="1" spans="3:24"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</row>
  </sheetData>
  <mergeCells count="20">
    <mergeCell ref="C4:X4"/>
    <mergeCell ref="E6:H6"/>
    <mergeCell ref="K6:N6"/>
    <mergeCell ref="Q6:T6"/>
    <mergeCell ref="E7:H7"/>
    <mergeCell ref="K7:N7"/>
    <mergeCell ref="Q7:T7"/>
    <mergeCell ref="D9:E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5"/>
  <sheetViews>
    <sheetView showGridLines="0" zoomScale="85" zoomScaleNormal="85" workbookViewId="0">
      <selection activeCell="S4" sqref="S4:U10"/>
    </sheetView>
  </sheetViews>
  <sheetFormatPr defaultColWidth="9" defaultRowHeight="16.5"/>
  <cols>
    <col min="1" max="1" width="7.5" style="2" customWidth="1"/>
    <col min="2" max="2" width="15.625" style="2" customWidth="1"/>
    <col min="3" max="3" width="12.5" style="2" customWidth="1"/>
    <col min="4" max="4" width="16.125" style="2" customWidth="1"/>
    <col min="5" max="5" width="9.625" style="2" customWidth="1"/>
    <col min="6" max="6" width="16" style="2" customWidth="1"/>
    <col min="7" max="7" width="2.625" style="3" customWidth="1"/>
    <col min="8" max="8" width="14.625" style="2" customWidth="1"/>
    <col min="9" max="9" width="15.625" style="2" customWidth="1"/>
    <col min="10" max="10" width="14.5" style="2" customWidth="1"/>
    <col min="11" max="11" width="11" style="2" customWidth="1"/>
    <col min="12" max="12" width="10.5" style="2" customWidth="1"/>
    <col min="13" max="13" width="2.625" style="2" customWidth="1"/>
    <col min="14" max="14" width="10.625" style="2" customWidth="1"/>
    <col min="15" max="15" width="15.625" style="2" customWidth="1"/>
    <col min="16" max="17" width="15.625" customWidth="1"/>
    <col min="18" max="18" width="2.625" customWidth="1"/>
    <col min="19" max="22" width="10.625" customWidth="1"/>
  </cols>
  <sheetData>
    <row r="1" ht="51" customHeight="1"/>
    <row r="2" ht="33" customHeight="1" spans="2:22">
      <c r="B2" s="4" t="s">
        <v>13</v>
      </c>
      <c r="C2" s="4"/>
      <c r="D2" s="4"/>
      <c r="E2" s="4"/>
      <c r="F2" s="4"/>
      <c r="G2" s="5"/>
      <c r="H2" s="6" t="s">
        <v>14</v>
      </c>
      <c r="I2" s="6"/>
      <c r="J2" s="6"/>
      <c r="K2" s="6"/>
      <c r="L2" s="6"/>
      <c r="N2" s="19" t="s">
        <v>15</v>
      </c>
      <c r="O2" s="19"/>
      <c r="P2" s="19"/>
      <c r="Q2" s="19"/>
      <c r="S2" s="31" t="s">
        <v>16</v>
      </c>
      <c r="T2" s="32"/>
      <c r="U2" s="32"/>
      <c r="V2" s="32"/>
    </row>
    <row r="3" s="1" customFormat="1" ht="10" customHeight="1" spans="1:15">
      <c r="A3" s="7"/>
      <c r="B3" s="8"/>
      <c r="C3" s="8"/>
      <c r="D3" s="8"/>
      <c r="E3" s="8"/>
      <c r="F3" s="8"/>
      <c r="G3" s="9"/>
      <c r="H3" s="10"/>
      <c r="I3" s="20"/>
      <c r="J3" s="20"/>
      <c r="K3" s="20"/>
      <c r="L3" s="20"/>
      <c r="M3" s="7"/>
      <c r="N3" s="7"/>
      <c r="O3" s="7"/>
    </row>
    <row r="4" ht="20" customHeight="1" spans="2:22">
      <c r="B4" s="11" t="s">
        <v>17</v>
      </c>
      <c r="C4" s="11" t="s">
        <v>18</v>
      </c>
      <c r="D4" s="11" t="s">
        <v>19</v>
      </c>
      <c r="E4" s="11" t="s">
        <v>4</v>
      </c>
      <c r="F4" s="11" t="s">
        <v>20</v>
      </c>
      <c r="G4" s="12"/>
      <c r="H4" s="13" t="s">
        <v>17</v>
      </c>
      <c r="I4" s="13" t="s">
        <v>18</v>
      </c>
      <c r="J4" s="13" t="s">
        <v>19</v>
      </c>
      <c r="K4" s="13" t="s">
        <v>4</v>
      </c>
      <c r="L4" s="13" t="s">
        <v>20</v>
      </c>
      <c r="N4" s="21" t="s">
        <v>21</v>
      </c>
      <c r="O4" s="21" t="s">
        <v>5</v>
      </c>
      <c r="P4" s="22" t="s">
        <v>6</v>
      </c>
      <c r="Q4" s="22" t="s">
        <v>22</v>
      </c>
      <c r="S4" s="33" t="s">
        <v>4</v>
      </c>
      <c r="T4" s="34" t="s">
        <v>5</v>
      </c>
      <c r="U4" s="34" t="s">
        <v>6</v>
      </c>
      <c r="V4" s="34" t="s">
        <v>23</v>
      </c>
    </row>
    <row r="5" ht="20" customHeight="1" spans="2:22">
      <c r="B5" s="14">
        <v>44197</v>
      </c>
      <c r="C5" s="15" t="s">
        <v>24</v>
      </c>
      <c r="D5" s="16">
        <f ca="1">RANDBETWEEN(1000,1500)</f>
        <v>1361</v>
      </c>
      <c r="E5" s="15" t="s">
        <v>7</v>
      </c>
      <c r="F5" s="15"/>
      <c r="G5" s="17"/>
      <c r="H5" s="14">
        <v>44197</v>
      </c>
      <c r="I5" s="15" t="s">
        <v>25</v>
      </c>
      <c r="J5" s="16">
        <f ca="1">RANDBETWEEN(500,1000)</f>
        <v>523</v>
      </c>
      <c r="K5" s="15" t="s">
        <v>10</v>
      </c>
      <c r="L5" s="15"/>
      <c r="M5" s="23"/>
      <c r="N5" s="24" t="s">
        <v>26</v>
      </c>
      <c r="O5" s="25">
        <f ca="1">SUMPRODUCT((MONTH($B$5:$B$50)&amp;"月"=$N5)*$D$5:$D$50)</f>
        <v>2625</v>
      </c>
      <c r="P5" s="25">
        <f ca="1">SUMPRODUCT((MONTH($H$5:$H$50)&amp;"月"=$N5)*$J$5:$J$50)</f>
        <v>1488</v>
      </c>
      <c r="Q5" s="35">
        <f ca="1">O5-P5</f>
        <v>1137</v>
      </c>
      <c r="S5" s="36" t="s">
        <v>7</v>
      </c>
      <c r="T5" s="25">
        <f ca="1">SUMIF($E$5:$E$50,S5,$D$5:$D$50)</f>
        <v>5062</v>
      </c>
      <c r="U5" s="25">
        <f ca="1">SUMIF($K$5:$K$50,S5,$J$5:$J$50)</f>
        <v>2039</v>
      </c>
      <c r="V5" s="25">
        <f ca="1">T5-U5</f>
        <v>3023</v>
      </c>
    </row>
    <row r="6" ht="20" customHeight="1" spans="2:22">
      <c r="B6" s="14">
        <v>44198</v>
      </c>
      <c r="C6" s="15" t="s">
        <v>27</v>
      </c>
      <c r="D6" s="16">
        <f ca="1" t="shared" ref="D6:D15" si="0">RANDBETWEEN(1000,1500)</f>
        <v>1264</v>
      </c>
      <c r="E6" s="15" t="s">
        <v>8</v>
      </c>
      <c r="F6" s="15"/>
      <c r="G6" s="17"/>
      <c r="H6" s="14">
        <v>44198</v>
      </c>
      <c r="I6" s="15" t="s">
        <v>28</v>
      </c>
      <c r="J6" s="16">
        <f ca="1" t="shared" ref="J6:J15" si="1">RANDBETWEEN(500,1000)</f>
        <v>965</v>
      </c>
      <c r="K6" s="15" t="s">
        <v>11</v>
      </c>
      <c r="L6" s="15"/>
      <c r="M6" s="23"/>
      <c r="N6" s="24" t="s">
        <v>29</v>
      </c>
      <c r="O6" s="25">
        <f ca="1" t="shared" ref="O6:O16" si="2">SUMPRODUCT((MONTH($B$5:$B$50)&amp;"月"=$N6)*$D$5:$D$50)</f>
        <v>1227</v>
      </c>
      <c r="P6" s="25">
        <f ca="1" t="shared" ref="P6:P16" si="3">SUMPRODUCT((MONTH($H$5:$H$50)&amp;"月"=$N6)*$J$5:$J$50)</f>
        <v>738</v>
      </c>
      <c r="Q6" s="35">
        <f ca="1" t="shared" ref="Q6:Q16" si="4">O6-P6</f>
        <v>489</v>
      </c>
      <c r="S6" s="36" t="s">
        <v>8</v>
      </c>
      <c r="T6" s="25">
        <f ca="1">SUMIF($E$5:$E$50,S6,$D$5:$D$50)</f>
        <v>4023</v>
      </c>
      <c r="U6" s="25">
        <f ca="1">SUMIF($K$5:$K$50,S6,$J$5:$J$50)</f>
        <v>818</v>
      </c>
      <c r="V6" s="25">
        <f ca="1">T6-U6</f>
        <v>3205</v>
      </c>
    </row>
    <row r="7" ht="20" customHeight="1" spans="2:22">
      <c r="B7" s="14">
        <v>44230</v>
      </c>
      <c r="C7" s="15" t="s">
        <v>30</v>
      </c>
      <c r="D7" s="16">
        <f ca="1" t="shared" si="0"/>
        <v>1227</v>
      </c>
      <c r="E7" s="15" t="s">
        <v>10</v>
      </c>
      <c r="F7" s="15"/>
      <c r="G7" s="17"/>
      <c r="H7" s="14">
        <v>44230</v>
      </c>
      <c r="I7" s="15" t="s">
        <v>31</v>
      </c>
      <c r="J7" s="16">
        <f ca="1" t="shared" si="1"/>
        <v>738</v>
      </c>
      <c r="K7" s="15" t="s">
        <v>7</v>
      </c>
      <c r="L7" s="15"/>
      <c r="M7" s="23"/>
      <c r="N7" s="24" t="s">
        <v>32</v>
      </c>
      <c r="O7" s="25">
        <f ca="1" t="shared" si="2"/>
        <v>2703</v>
      </c>
      <c r="P7" s="25">
        <f ca="1" t="shared" si="3"/>
        <v>1597</v>
      </c>
      <c r="Q7" s="35">
        <f ca="1" t="shared" si="4"/>
        <v>1106</v>
      </c>
      <c r="S7" s="36" t="s">
        <v>9</v>
      </c>
      <c r="T7" s="25">
        <f ca="1">SUMIF($E$5:$E$50,S7,$D$5:$D$50)</f>
        <v>1118</v>
      </c>
      <c r="U7" s="25">
        <f ca="1">SUMIF($K$5:$K$50,S7,$J$5:$J$50)</f>
        <v>2112</v>
      </c>
      <c r="V7" s="25">
        <f ca="1">T7-U7</f>
        <v>-994</v>
      </c>
    </row>
    <row r="8" ht="20" customHeight="1" spans="2:22">
      <c r="B8" s="14">
        <v>44259</v>
      </c>
      <c r="C8" s="15" t="s">
        <v>33</v>
      </c>
      <c r="D8" s="16">
        <f ca="1" t="shared" si="0"/>
        <v>1440</v>
      </c>
      <c r="E8" s="15" t="s">
        <v>11</v>
      </c>
      <c r="F8" s="15"/>
      <c r="G8" s="17"/>
      <c r="H8" s="14">
        <v>44259</v>
      </c>
      <c r="I8" s="15" t="s">
        <v>34</v>
      </c>
      <c r="J8" s="16">
        <f ca="1" t="shared" si="1"/>
        <v>818</v>
      </c>
      <c r="K8" s="15" t="s">
        <v>8</v>
      </c>
      <c r="L8" s="15"/>
      <c r="M8" s="23"/>
      <c r="N8" s="24" t="s">
        <v>35</v>
      </c>
      <c r="O8" s="25">
        <f ca="1" t="shared" si="2"/>
        <v>1393</v>
      </c>
      <c r="P8" s="25">
        <f ca="1" t="shared" si="3"/>
        <v>780</v>
      </c>
      <c r="Q8" s="35">
        <f ca="1" t="shared" si="4"/>
        <v>613</v>
      </c>
      <c r="S8" s="36" t="s">
        <v>10</v>
      </c>
      <c r="T8" s="25">
        <f ca="1">SUMIF($E$5:$E$50,S8,$D$5:$D$50)</f>
        <v>6391</v>
      </c>
      <c r="U8" s="25">
        <f ca="1">SUMIF($K$5:$K$50,S8,$J$5:$J$50)</f>
        <v>3339</v>
      </c>
      <c r="V8" s="25">
        <f ca="1">T8-U8</f>
        <v>3052</v>
      </c>
    </row>
    <row r="9" ht="20" customHeight="1" spans="2:22">
      <c r="B9" s="14">
        <v>44260</v>
      </c>
      <c r="C9" s="15" t="s">
        <v>36</v>
      </c>
      <c r="D9" s="16">
        <f ca="1" t="shared" si="0"/>
        <v>1263</v>
      </c>
      <c r="E9" s="15" t="s">
        <v>7</v>
      </c>
      <c r="F9" s="15"/>
      <c r="G9" s="17"/>
      <c r="H9" s="14">
        <v>44260</v>
      </c>
      <c r="I9" s="15" t="s">
        <v>37</v>
      </c>
      <c r="J9" s="16">
        <f ca="1" t="shared" si="1"/>
        <v>779</v>
      </c>
      <c r="K9" s="15" t="s">
        <v>11</v>
      </c>
      <c r="L9" s="15"/>
      <c r="M9" s="23"/>
      <c r="N9" s="24" t="s">
        <v>38</v>
      </c>
      <c r="O9" s="25">
        <f ca="1" t="shared" si="2"/>
        <v>1154</v>
      </c>
      <c r="P9" s="25">
        <f ca="1" t="shared" si="3"/>
        <v>640</v>
      </c>
      <c r="Q9" s="35">
        <f ca="1" t="shared" si="4"/>
        <v>514</v>
      </c>
      <c r="S9" s="36" t="s">
        <v>11</v>
      </c>
      <c r="T9" s="25">
        <f ca="1">SUMIF($E$5:$E$50,S9,$D$5:$D$50)</f>
        <v>3989</v>
      </c>
      <c r="U9" s="25">
        <f ca="1">SUMIF($K$5:$K$50,S9,$J$5:$J$50)</f>
        <v>3484</v>
      </c>
      <c r="V9" s="25">
        <f ca="1">T9-U9</f>
        <v>505</v>
      </c>
    </row>
    <row r="10" ht="20" customHeight="1" spans="2:22">
      <c r="B10" s="14">
        <v>44292</v>
      </c>
      <c r="C10" s="15" t="s">
        <v>39</v>
      </c>
      <c r="D10" s="16">
        <f ca="1" t="shared" si="0"/>
        <v>1393</v>
      </c>
      <c r="E10" s="15" t="s">
        <v>12</v>
      </c>
      <c r="F10" s="15"/>
      <c r="G10" s="17"/>
      <c r="H10" s="14">
        <v>44292</v>
      </c>
      <c r="I10" s="15" t="s">
        <v>40</v>
      </c>
      <c r="J10" s="16">
        <f ca="1" t="shared" si="1"/>
        <v>780</v>
      </c>
      <c r="K10" s="15" t="s">
        <v>12</v>
      </c>
      <c r="L10" s="15"/>
      <c r="M10" s="23"/>
      <c r="N10" s="24" t="s">
        <v>41</v>
      </c>
      <c r="O10" s="25">
        <f ca="1" t="shared" si="2"/>
        <v>1272</v>
      </c>
      <c r="P10" s="25">
        <f ca="1" t="shared" si="3"/>
        <v>736</v>
      </c>
      <c r="Q10" s="35">
        <f ca="1" t="shared" si="4"/>
        <v>536</v>
      </c>
      <c r="S10" s="36" t="s">
        <v>12</v>
      </c>
      <c r="T10" s="25">
        <f ca="1">SUMIF($E$5:$E$50,S10,$D$5:$D$50)</f>
        <v>3852</v>
      </c>
      <c r="U10" s="25">
        <f ca="1">SUMIF($K$5:$K$50,S10,$J$5:$J$50)</f>
        <v>2150</v>
      </c>
      <c r="V10" s="25">
        <f ca="1">T10-U10</f>
        <v>1702</v>
      </c>
    </row>
    <row r="11" ht="20" customHeight="1" spans="2:22">
      <c r="B11" s="14">
        <v>44323</v>
      </c>
      <c r="C11" s="15" t="s">
        <v>42</v>
      </c>
      <c r="D11" s="16">
        <f ca="1" t="shared" si="0"/>
        <v>1154</v>
      </c>
      <c r="E11" s="15" t="s">
        <v>11</v>
      </c>
      <c r="F11" s="15"/>
      <c r="G11" s="17"/>
      <c r="H11" s="14">
        <v>44323</v>
      </c>
      <c r="I11" s="15" t="s">
        <v>43</v>
      </c>
      <c r="J11" s="16">
        <f ca="1" t="shared" si="1"/>
        <v>640</v>
      </c>
      <c r="K11" s="15" t="s">
        <v>9</v>
      </c>
      <c r="L11" s="15"/>
      <c r="M11" s="23"/>
      <c r="N11" s="24" t="s">
        <v>44</v>
      </c>
      <c r="O11" s="25">
        <f ca="1" t="shared" si="2"/>
        <v>2657</v>
      </c>
      <c r="P11" s="25">
        <f ca="1" t="shared" si="3"/>
        <v>1737</v>
      </c>
      <c r="Q11" s="35">
        <f ca="1" t="shared" si="4"/>
        <v>920</v>
      </c>
      <c r="S11" s="34" t="s">
        <v>23</v>
      </c>
      <c r="T11" s="37">
        <f ca="1">SUM(T5:T10)</f>
        <v>24435</v>
      </c>
      <c r="U11" s="37">
        <f ca="1">SUM(U5:U10)</f>
        <v>13942</v>
      </c>
      <c r="V11" s="37">
        <f ca="1">SUM(V5:V10)</f>
        <v>10493</v>
      </c>
    </row>
    <row r="12" ht="20" customHeight="1" spans="2:17">
      <c r="B12" s="14">
        <v>44355</v>
      </c>
      <c r="C12" s="15" t="s">
        <v>45</v>
      </c>
      <c r="D12" s="16">
        <f ca="1" t="shared" si="0"/>
        <v>1272</v>
      </c>
      <c r="E12" s="15" t="s">
        <v>10</v>
      </c>
      <c r="F12" s="15"/>
      <c r="G12" s="17"/>
      <c r="H12" s="14">
        <v>44355</v>
      </c>
      <c r="I12" s="15" t="s">
        <v>46</v>
      </c>
      <c r="J12" s="16">
        <f ca="1" t="shared" si="1"/>
        <v>736</v>
      </c>
      <c r="K12" s="15" t="s">
        <v>10</v>
      </c>
      <c r="L12" s="15"/>
      <c r="M12" s="23"/>
      <c r="N12" s="24" t="s">
        <v>47</v>
      </c>
      <c r="O12" s="25">
        <f ca="1" t="shared" si="2"/>
        <v>1395</v>
      </c>
      <c r="P12" s="25">
        <f ca="1" t="shared" si="3"/>
        <v>1737</v>
      </c>
      <c r="Q12" s="35">
        <f ca="1" t="shared" si="4"/>
        <v>-342</v>
      </c>
    </row>
    <row r="13" ht="20" customHeight="1" spans="2:17">
      <c r="B13" s="14">
        <v>44386</v>
      </c>
      <c r="C13" s="15" t="s">
        <v>48</v>
      </c>
      <c r="D13" s="16">
        <f ca="1" t="shared" si="0"/>
        <v>1438</v>
      </c>
      <c r="E13" s="15" t="s">
        <v>12</v>
      </c>
      <c r="F13" s="15"/>
      <c r="G13" s="17"/>
      <c r="H13" s="14">
        <v>44386</v>
      </c>
      <c r="I13" s="15" t="s">
        <v>49</v>
      </c>
      <c r="J13" s="16">
        <f ca="1" t="shared" si="1"/>
        <v>971</v>
      </c>
      <c r="K13" s="15" t="s">
        <v>11</v>
      </c>
      <c r="L13" s="15"/>
      <c r="M13" s="23"/>
      <c r="N13" s="24" t="s">
        <v>50</v>
      </c>
      <c r="O13" s="25">
        <f ca="1" t="shared" si="2"/>
        <v>1431</v>
      </c>
      <c r="P13" s="25">
        <f ca="1" t="shared" si="3"/>
        <v>591</v>
      </c>
      <c r="Q13" s="35">
        <f ca="1" t="shared" si="4"/>
        <v>840</v>
      </c>
    </row>
    <row r="14" ht="20" customHeight="1" spans="2:17">
      <c r="B14" s="14">
        <v>44387</v>
      </c>
      <c r="C14" s="15" t="s">
        <v>51</v>
      </c>
      <c r="D14" s="16">
        <f ca="1" t="shared" si="0"/>
        <v>1219</v>
      </c>
      <c r="E14" s="15" t="s">
        <v>10</v>
      </c>
      <c r="F14" s="15"/>
      <c r="G14" s="17"/>
      <c r="H14" s="14">
        <v>44387</v>
      </c>
      <c r="I14" s="15" t="s">
        <v>52</v>
      </c>
      <c r="J14" s="16">
        <f ca="1" t="shared" si="1"/>
        <v>766</v>
      </c>
      <c r="K14" s="15" t="s">
        <v>7</v>
      </c>
      <c r="L14" s="15"/>
      <c r="M14" s="23"/>
      <c r="N14" s="24" t="s">
        <v>53</v>
      </c>
      <c r="O14" s="25">
        <f ca="1" t="shared" si="2"/>
        <v>2470</v>
      </c>
      <c r="P14" s="25">
        <f ca="1" t="shared" si="3"/>
        <v>1304</v>
      </c>
      <c r="Q14" s="35">
        <f ca="1" t="shared" si="4"/>
        <v>1166</v>
      </c>
    </row>
    <row r="15" ht="20" customHeight="1" spans="2:17">
      <c r="B15" s="14">
        <v>44419</v>
      </c>
      <c r="C15" s="15" t="s">
        <v>54</v>
      </c>
      <c r="D15" s="16">
        <f ca="1" t="shared" si="0"/>
        <v>1395</v>
      </c>
      <c r="E15" s="15" t="s">
        <v>11</v>
      </c>
      <c r="F15" s="15"/>
      <c r="G15" s="17"/>
      <c r="H15" s="14">
        <v>44419</v>
      </c>
      <c r="I15" s="15" t="s">
        <v>55</v>
      </c>
      <c r="J15" s="16">
        <f ca="1" t="shared" si="1"/>
        <v>863</v>
      </c>
      <c r="K15" s="15" t="s">
        <v>12</v>
      </c>
      <c r="L15" s="15"/>
      <c r="M15" s="23"/>
      <c r="N15" s="24" t="s">
        <v>56</v>
      </c>
      <c r="O15" s="25">
        <f ca="1" t="shared" si="2"/>
        <v>2435</v>
      </c>
      <c r="P15" s="25">
        <f ca="1" t="shared" si="3"/>
        <v>1369</v>
      </c>
      <c r="Q15" s="35">
        <f ca="1" t="shared" si="4"/>
        <v>1066</v>
      </c>
    </row>
    <row r="16" ht="20" customHeight="1" spans="2:17">
      <c r="B16" s="14">
        <v>44451</v>
      </c>
      <c r="C16" s="15" t="s">
        <v>57</v>
      </c>
      <c r="D16" s="16">
        <f ca="1" t="shared" ref="D16:D23" si="5">RANDBETWEEN(1000,1500)</f>
        <v>1431</v>
      </c>
      <c r="E16" s="15" t="s">
        <v>7</v>
      </c>
      <c r="F16" s="15"/>
      <c r="G16" s="17"/>
      <c r="H16" s="14">
        <v>44420</v>
      </c>
      <c r="I16" s="15" t="s">
        <v>58</v>
      </c>
      <c r="J16" s="16">
        <f ca="1" t="shared" ref="J16:J23" si="6">RANDBETWEEN(500,1000)</f>
        <v>874</v>
      </c>
      <c r="K16" s="15" t="s">
        <v>9</v>
      </c>
      <c r="L16" s="15"/>
      <c r="M16" s="23"/>
      <c r="N16" s="24" t="s">
        <v>59</v>
      </c>
      <c r="O16" s="25">
        <f ca="1" t="shared" si="2"/>
        <v>3673</v>
      </c>
      <c r="P16" s="25">
        <f ca="1" t="shared" si="3"/>
        <v>1225</v>
      </c>
      <c r="Q16" s="35">
        <f ca="1" t="shared" si="4"/>
        <v>2448</v>
      </c>
    </row>
    <row r="17" ht="20" customHeight="1" spans="2:17">
      <c r="B17" s="14">
        <v>44482</v>
      </c>
      <c r="C17" s="15" t="s">
        <v>60</v>
      </c>
      <c r="D17" s="16">
        <f ca="1" t="shared" si="5"/>
        <v>1449</v>
      </c>
      <c r="E17" s="15" t="s">
        <v>8</v>
      </c>
      <c r="F17" s="15"/>
      <c r="G17" s="17"/>
      <c r="H17" s="14">
        <v>44452</v>
      </c>
      <c r="I17" s="15" t="s">
        <v>61</v>
      </c>
      <c r="J17" s="16">
        <f ca="1" t="shared" si="6"/>
        <v>591</v>
      </c>
      <c r="K17" s="15" t="s">
        <v>10</v>
      </c>
      <c r="L17" s="15"/>
      <c r="M17" s="23"/>
      <c r="N17" s="21" t="s">
        <v>23</v>
      </c>
      <c r="O17" s="26">
        <f ca="1">SUM(O5:O16)</f>
        <v>24435</v>
      </c>
      <c r="P17" s="26">
        <f ca="1">SUM(P5:P16)</f>
        <v>13942</v>
      </c>
      <c r="Q17" s="26">
        <f ca="1">SUM(Q5:Q16)</f>
        <v>10493</v>
      </c>
    </row>
    <row r="18" ht="20" customHeight="1" spans="2:17">
      <c r="B18" s="14">
        <v>44483</v>
      </c>
      <c r="C18" s="15" t="s">
        <v>62</v>
      </c>
      <c r="D18" s="16">
        <f ca="1" t="shared" si="5"/>
        <v>1021</v>
      </c>
      <c r="E18" s="15" t="s">
        <v>12</v>
      </c>
      <c r="F18" s="15"/>
      <c r="G18" s="17"/>
      <c r="H18" s="14">
        <v>44483</v>
      </c>
      <c r="I18" s="15" t="s">
        <v>63</v>
      </c>
      <c r="J18" s="16">
        <f ca="1" t="shared" si="6"/>
        <v>769</v>
      </c>
      <c r="K18" s="15" t="s">
        <v>11</v>
      </c>
      <c r="L18" s="15"/>
      <c r="M18" s="23"/>
      <c r="N18" s="27"/>
      <c r="O18" s="27"/>
      <c r="P18" s="28"/>
      <c r="Q18" s="28"/>
    </row>
    <row r="19" ht="20" customHeight="1" spans="2:17">
      <c r="B19" s="14">
        <v>44515</v>
      </c>
      <c r="C19" s="15" t="s">
        <v>64</v>
      </c>
      <c r="D19" s="16">
        <f ca="1" t="shared" si="5"/>
        <v>1317</v>
      </c>
      <c r="E19" s="15" t="s">
        <v>10</v>
      </c>
      <c r="F19" s="15"/>
      <c r="G19" s="17"/>
      <c r="H19" s="14">
        <v>44484</v>
      </c>
      <c r="I19" s="15" t="s">
        <v>65</v>
      </c>
      <c r="J19" s="16">
        <f ca="1" t="shared" si="6"/>
        <v>535</v>
      </c>
      <c r="K19" s="15" t="s">
        <v>7</v>
      </c>
      <c r="L19" s="15"/>
      <c r="M19" s="23"/>
      <c r="N19" s="29"/>
      <c r="O19" s="29"/>
      <c r="P19" s="30"/>
      <c r="Q19" s="30"/>
    </row>
    <row r="20" ht="20" customHeight="1" spans="2:17">
      <c r="B20" s="14">
        <v>44516</v>
      </c>
      <c r="C20" s="15" t="s">
        <v>66</v>
      </c>
      <c r="D20" s="16">
        <f ca="1" t="shared" si="5"/>
        <v>1118</v>
      </c>
      <c r="E20" s="15" t="s">
        <v>9</v>
      </c>
      <c r="F20" s="15"/>
      <c r="G20" s="17"/>
      <c r="H20" s="14">
        <v>44516</v>
      </c>
      <c r="I20" s="15" t="s">
        <v>67</v>
      </c>
      <c r="J20" s="16">
        <f ca="1" t="shared" si="6"/>
        <v>771</v>
      </c>
      <c r="K20" s="15" t="s">
        <v>10</v>
      </c>
      <c r="L20" s="15"/>
      <c r="M20" s="23"/>
      <c r="N20" s="29"/>
      <c r="O20" s="29"/>
      <c r="P20" s="30"/>
      <c r="Q20" s="30"/>
    </row>
    <row r="21" ht="20" customHeight="1" spans="2:17">
      <c r="B21" s="14">
        <v>44547</v>
      </c>
      <c r="C21" s="15" t="s">
        <v>68</v>
      </c>
      <c r="D21" s="16">
        <f ca="1" t="shared" si="5"/>
        <v>1007</v>
      </c>
      <c r="E21" s="15" t="s">
        <v>7</v>
      </c>
      <c r="F21" s="15"/>
      <c r="G21" s="17"/>
      <c r="H21" s="14">
        <v>44517</v>
      </c>
      <c r="I21" s="15" t="s">
        <v>69</v>
      </c>
      <c r="J21" s="16">
        <f ca="1" t="shared" si="6"/>
        <v>598</v>
      </c>
      <c r="K21" s="15" t="s">
        <v>9</v>
      </c>
      <c r="L21" s="15"/>
      <c r="M21" s="23"/>
      <c r="N21" s="29"/>
      <c r="O21" s="29"/>
      <c r="P21" s="30"/>
      <c r="Q21" s="30"/>
    </row>
    <row r="22" ht="20" customHeight="1" spans="2:17">
      <c r="B22" s="14">
        <v>44548</v>
      </c>
      <c r="C22" s="15" t="s">
        <v>70</v>
      </c>
      <c r="D22" s="16">
        <f ca="1" t="shared" si="5"/>
        <v>1356</v>
      </c>
      <c r="E22" s="15" t="s">
        <v>10</v>
      </c>
      <c r="F22" s="15"/>
      <c r="G22" s="17"/>
      <c r="H22" s="14">
        <v>44548</v>
      </c>
      <c r="I22" s="15" t="s">
        <v>71</v>
      </c>
      <c r="J22" s="16">
        <f ca="1" t="shared" si="6"/>
        <v>507</v>
      </c>
      <c r="K22" s="15" t="s">
        <v>12</v>
      </c>
      <c r="L22" s="15"/>
      <c r="M22" s="23"/>
      <c r="N22" s="29"/>
      <c r="O22" s="29"/>
      <c r="P22" s="30"/>
      <c r="Q22" s="30"/>
    </row>
    <row r="23" ht="20" customHeight="1" spans="2:17">
      <c r="B23" s="14">
        <v>44549</v>
      </c>
      <c r="C23" s="15" t="s">
        <v>72</v>
      </c>
      <c r="D23" s="16">
        <f ca="1" t="shared" si="5"/>
        <v>1310</v>
      </c>
      <c r="E23" s="15" t="s">
        <v>8</v>
      </c>
      <c r="F23" s="15"/>
      <c r="G23" s="17"/>
      <c r="H23" s="14">
        <v>44549</v>
      </c>
      <c r="I23" s="15" t="s">
        <v>73</v>
      </c>
      <c r="J23" s="16">
        <f ca="1" t="shared" si="6"/>
        <v>718</v>
      </c>
      <c r="K23" s="15" t="s">
        <v>10</v>
      </c>
      <c r="L23" s="15"/>
      <c r="M23" s="23"/>
      <c r="N23" s="29"/>
      <c r="O23" s="29"/>
      <c r="P23" s="30"/>
      <c r="Q23" s="30"/>
    </row>
    <row r="24" ht="16" customHeight="1" spans="2:5">
      <c r="B24" s="18"/>
      <c r="C24" s="18"/>
      <c r="D24" s="18"/>
      <c r="E24" s="18"/>
    </row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</sheetData>
  <mergeCells count="4">
    <mergeCell ref="B2:F2"/>
    <mergeCell ref="H2:L2"/>
    <mergeCell ref="N2:Q2"/>
    <mergeCell ref="S2:V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看板</vt:lpstr>
      <vt:lpstr>收支表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張敬尊</cp:lastModifiedBy>
  <dcterms:created xsi:type="dcterms:W3CDTF">2020-12-10T12:27:00Z</dcterms:created>
  <dcterms:modified xsi:type="dcterms:W3CDTF">2021-07-28T08:57:58Z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79BC0C73A0F94D2DA047A4BBC6CFB5F9</vt:lpwstr>
  </property>
  <property fmtid="{D5CDD505-2E9C-101B-9397-08002B2CF9AE}" pid="3" name="KSOProductBuildVer">
    <vt:lpwstr>2052-11.1.0.10667</vt:lpwstr>
  </property>
  <property fmtid="{D5CDD505-2E9C-101B-9397-08002B2CF9AE}" pid="4" name="KSOTemplateUUID">
    <vt:lpwstr>v1.0_mb_hsWuXMMxsj3XDu09IJUdNg==</vt:lpwstr>
  </property>
</Properties>
</file>